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09"/>
  <workbookPr defaultThemeVersion="124226"/>
  <mc:AlternateContent xmlns:mc="http://schemas.openxmlformats.org/markup-compatibility/2006">
    <mc:Choice Requires="x15">
      <x15ac:absPath xmlns:x15ac="http://schemas.microsoft.com/office/spreadsheetml/2010/11/ac" url="N:\Data Request Files\Grade Distribution Reports\University Wide Summary\"/>
    </mc:Choice>
  </mc:AlternateContent>
  <xr:revisionPtr revIDLastSave="0" documentId="8_{6B5A127D-CBF3-4B98-B376-ADA2072B35B7}" xr6:coauthVersionLast="47" xr6:coauthVersionMax="47" xr10:uidLastSave="{00000000-0000-0000-0000-000000000000}"/>
  <bookViews>
    <workbookView xWindow="0" yWindow="0" windowWidth="21600" windowHeight="9525" tabRatio="808" firstSheet="3" activeTab="3" xr2:uid="{00000000-000D-0000-FFFF-FFFF00000000}"/>
  </bookViews>
  <sheets>
    <sheet name="Undergraduate Fall 2023" sheetId="12" r:id="rId1"/>
    <sheet name="Graduate Fall 2023" sheetId="7" r:id="rId2"/>
    <sheet name="Undergraduate Spring 2024" sheetId="11" r:id="rId3"/>
    <sheet name="Graduate Spring 2024" sheetId="9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9" l="1"/>
  <c r="F14" i="9"/>
  <c r="D78" i="12" l="1"/>
  <c r="F78" i="12"/>
  <c r="AB86" i="12" l="1"/>
  <c r="Y86" i="12"/>
  <c r="W86" i="12"/>
  <c r="T86" i="12"/>
  <c r="R86" i="12"/>
  <c r="P86" i="12"/>
  <c r="M86" i="12"/>
  <c r="K86" i="12"/>
  <c r="I86" i="12"/>
  <c r="F86" i="12"/>
  <c r="D86" i="12"/>
  <c r="AB85" i="12"/>
  <c r="Y85" i="12"/>
  <c r="W85" i="12"/>
  <c r="T85" i="12"/>
  <c r="R85" i="12"/>
  <c r="P85" i="12"/>
  <c r="M85" i="12"/>
  <c r="K85" i="12"/>
  <c r="I85" i="12"/>
  <c r="F85" i="12"/>
  <c r="D85" i="12"/>
  <c r="AB84" i="12"/>
  <c r="Y84" i="12"/>
  <c r="W84" i="12"/>
  <c r="T84" i="12"/>
  <c r="R84" i="12"/>
  <c r="P84" i="12"/>
  <c r="M84" i="12"/>
  <c r="K84" i="12"/>
  <c r="I84" i="12"/>
  <c r="F84" i="12"/>
  <c r="D84" i="12"/>
  <c r="AB86" i="11"/>
  <c r="Y86" i="11"/>
  <c r="W86" i="11"/>
  <c r="T86" i="11"/>
  <c r="R86" i="11"/>
  <c r="P86" i="11"/>
  <c r="M86" i="11"/>
  <c r="K86" i="11"/>
  <c r="I86" i="11"/>
  <c r="F86" i="11"/>
  <c r="D86" i="11"/>
  <c r="AB87" i="11"/>
  <c r="Y87" i="11"/>
  <c r="W87" i="11"/>
  <c r="T87" i="11"/>
  <c r="R87" i="11"/>
  <c r="P87" i="11"/>
  <c r="M87" i="11"/>
  <c r="K87" i="11"/>
  <c r="I87" i="11"/>
  <c r="F87" i="11"/>
  <c r="D87" i="11"/>
  <c r="AB85" i="11"/>
  <c r="Y85" i="11"/>
  <c r="W85" i="11"/>
  <c r="T85" i="11"/>
  <c r="R85" i="11"/>
  <c r="P85" i="11"/>
  <c r="M85" i="11"/>
  <c r="K85" i="11"/>
  <c r="I85" i="11"/>
  <c r="F85" i="11"/>
  <c r="D85" i="11"/>
  <c r="AA47" i="12"/>
  <c r="V47" i="12"/>
  <c r="O47" i="12"/>
  <c r="H47" i="12"/>
  <c r="C74" i="12"/>
  <c r="O74" i="12" s="1"/>
  <c r="C62" i="12"/>
  <c r="H62" i="12" s="1"/>
  <c r="C63" i="12"/>
  <c r="V63" i="12" s="1"/>
  <c r="C64" i="12"/>
  <c r="H64" i="12" s="1"/>
  <c r="C65" i="12"/>
  <c r="H65" i="12" s="1"/>
  <c r="C66" i="12"/>
  <c r="H66" i="12" s="1"/>
  <c r="C67" i="12"/>
  <c r="H67" i="12" s="1"/>
  <c r="C55" i="12"/>
  <c r="O55" i="12" s="1"/>
  <c r="C49" i="12"/>
  <c r="O49" i="12" s="1"/>
  <c r="C50" i="12"/>
  <c r="O50" i="12" s="1"/>
  <c r="C25" i="12"/>
  <c r="V25" i="12" s="1"/>
  <c r="C26" i="12"/>
  <c r="O26" i="12" s="1"/>
  <c r="C24" i="12"/>
  <c r="O24" i="12" s="1"/>
  <c r="AB78" i="12"/>
  <c r="Y78" i="12"/>
  <c r="W78" i="12"/>
  <c r="T78" i="12"/>
  <c r="R78" i="12"/>
  <c r="P78" i="12"/>
  <c r="M78" i="12"/>
  <c r="K78" i="12"/>
  <c r="I78" i="12"/>
  <c r="C77" i="12"/>
  <c r="V77" i="12" s="1"/>
  <c r="C76" i="12"/>
  <c r="AA76" i="12" s="1"/>
  <c r="C75" i="12"/>
  <c r="H75" i="12" s="1"/>
  <c r="C73" i="12"/>
  <c r="V73" i="12" s="1"/>
  <c r="C72" i="12"/>
  <c r="V72" i="12" s="1"/>
  <c r="C71" i="12"/>
  <c r="AA71" i="12" s="1"/>
  <c r="C70" i="12"/>
  <c r="V70" i="12" s="1"/>
  <c r="C69" i="12"/>
  <c r="H69" i="12" s="1"/>
  <c r="C68" i="12"/>
  <c r="AA68" i="12" s="1"/>
  <c r="C61" i="12"/>
  <c r="AA61" i="12" s="1"/>
  <c r="C60" i="12"/>
  <c r="AA60" i="12" s="1"/>
  <c r="C59" i="12"/>
  <c r="O59" i="12" s="1"/>
  <c r="C58" i="12"/>
  <c r="AA58" i="12" s="1"/>
  <c r="C57" i="12"/>
  <c r="AA57" i="12" s="1"/>
  <c r="C56" i="12"/>
  <c r="H56" i="12" s="1"/>
  <c r="C54" i="12"/>
  <c r="V54" i="12" s="1"/>
  <c r="C53" i="12"/>
  <c r="O53" i="12" s="1"/>
  <c r="C52" i="12"/>
  <c r="H52" i="12" s="1"/>
  <c r="C51" i="12"/>
  <c r="V51" i="12" s="1"/>
  <c r="C48" i="12"/>
  <c r="O48" i="12" s="1"/>
  <c r="C46" i="12"/>
  <c r="V46" i="12" s="1"/>
  <c r="C45" i="12"/>
  <c r="O45" i="12" s="1"/>
  <c r="C44" i="12"/>
  <c r="O44" i="12" s="1"/>
  <c r="C43" i="12"/>
  <c r="V43" i="12" s="1"/>
  <c r="C42" i="12"/>
  <c r="V42" i="12" s="1"/>
  <c r="C41" i="12"/>
  <c r="AA41" i="12" s="1"/>
  <c r="C40" i="12"/>
  <c r="AA40" i="12" s="1"/>
  <c r="C39" i="12"/>
  <c r="O39" i="12" s="1"/>
  <c r="C38" i="12"/>
  <c r="AA38" i="12" s="1"/>
  <c r="C37" i="12"/>
  <c r="AA37" i="12" s="1"/>
  <c r="C36" i="12"/>
  <c r="H36" i="12" s="1"/>
  <c r="C35" i="12"/>
  <c r="V35" i="12" s="1"/>
  <c r="C34" i="12"/>
  <c r="V34" i="12" s="1"/>
  <c r="C33" i="12"/>
  <c r="AA33" i="12" s="1"/>
  <c r="C32" i="12"/>
  <c r="AA32" i="12" s="1"/>
  <c r="C31" i="12"/>
  <c r="O31" i="12" s="1"/>
  <c r="C30" i="12"/>
  <c r="AA30" i="12" s="1"/>
  <c r="C29" i="12"/>
  <c r="AA29" i="12" s="1"/>
  <c r="C28" i="12"/>
  <c r="H28" i="12" s="1"/>
  <c r="C27" i="12"/>
  <c r="V27" i="12" s="1"/>
  <c r="C23" i="12"/>
  <c r="O23" i="12" s="1"/>
  <c r="C22" i="12"/>
  <c r="AA22" i="12" s="1"/>
  <c r="C21" i="12"/>
  <c r="O21" i="12" s="1"/>
  <c r="C20" i="12"/>
  <c r="AA20" i="12" s="1"/>
  <c r="C19" i="12"/>
  <c r="AA19" i="12" s="1"/>
  <c r="C18" i="12"/>
  <c r="H18" i="12" s="1"/>
  <c r="C17" i="12"/>
  <c r="V17" i="12" s="1"/>
  <c r="C16" i="12"/>
  <c r="C15" i="12"/>
  <c r="C14" i="12"/>
  <c r="C13" i="12"/>
  <c r="C12" i="12"/>
  <c r="H12" i="12" s="1"/>
  <c r="C11" i="12"/>
  <c r="C10" i="12"/>
  <c r="C9" i="12"/>
  <c r="O9" i="12" s="1"/>
  <c r="C8" i="12"/>
  <c r="H8" i="12" s="1"/>
  <c r="H48" i="11"/>
  <c r="AB14" i="7"/>
  <c r="C75" i="11"/>
  <c r="O75" i="11" s="1"/>
  <c r="C68" i="11"/>
  <c r="O68" i="11" s="1"/>
  <c r="C63" i="11"/>
  <c r="H63" i="11" s="1"/>
  <c r="C56" i="11"/>
  <c r="H56" i="11" s="1"/>
  <c r="C51" i="11"/>
  <c r="O51" i="11" s="1"/>
  <c r="C50" i="11"/>
  <c r="H50" i="11" s="1"/>
  <c r="C27" i="11"/>
  <c r="O27" i="11" s="1"/>
  <c r="C25" i="11"/>
  <c r="H25" i="11" s="1"/>
  <c r="AB79" i="11"/>
  <c r="Y79" i="11"/>
  <c r="W79" i="11"/>
  <c r="T79" i="11"/>
  <c r="R79" i="11"/>
  <c r="P79" i="11"/>
  <c r="M79" i="11"/>
  <c r="K79" i="11"/>
  <c r="I79" i="11"/>
  <c r="F79" i="11"/>
  <c r="D79" i="11"/>
  <c r="C78" i="11"/>
  <c r="AA78" i="11" s="1"/>
  <c r="C77" i="11"/>
  <c r="O77" i="11" s="1"/>
  <c r="C76" i="11"/>
  <c r="H76" i="11" s="1"/>
  <c r="C74" i="11"/>
  <c r="AA74" i="11" s="1"/>
  <c r="C73" i="11"/>
  <c r="H73" i="11" s="1"/>
  <c r="C72" i="11"/>
  <c r="AA72" i="11" s="1"/>
  <c r="C71" i="11"/>
  <c r="V71" i="11" s="1"/>
  <c r="C70" i="11"/>
  <c r="V70" i="11" s="1"/>
  <c r="C69" i="11"/>
  <c r="AA69" i="11" s="1"/>
  <c r="C67" i="11"/>
  <c r="O67" i="11" s="1"/>
  <c r="C66" i="11"/>
  <c r="O66" i="11" s="1"/>
  <c r="C65" i="11"/>
  <c r="AA65" i="11" s="1"/>
  <c r="C64" i="11"/>
  <c r="H64" i="11" s="1"/>
  <c r="C62" i="11"/>
  <c r="AA62" i="11" s="1"/>
  <c r="C61" i="11"/>
  <c r="V61" i="11" s="1"/>
  <c r="C60" i="11"/>
  <c r="O60" i="11" s="1"/>
  <c r="C59" i="11"/>
  <c r="AA59" i="11" s="1"/>
  <c r="C58" i="11"/>
  <c r="O58" i="11" s="1"/>
  <c r="C57" i="11"/>
  <c r="AA57" i="11" s="1"/>
  <c r="C55" i="11"/>
  <c r="AA55" i="11" s="1"/>
  <c r="C54" i="11"/>
  <c r="H54" i="11" s="1"/>
  <c r="C53" i="11"/>
  <c r="H53" i="11" s="1"/>
  <c r="C52" i="11"/>
  <c r="V52" i="11" s="1"/>
  <c r="C49" i="11"/>
  <c r="AA49" i="11" s="1"/>
  <c r="AA48" i="11"/>
  <c r="V48" i="11"/>
  <c r="O48" i="11"/>
  <c r="C47" i="11"/>
  <c r="H47" i="11" s="1"/>
  <c r="C46" i="11"/>
  <c r="O46" i="11" s="1"/>
  <c r="C45" i="11"/>
  <c r="O45" i="11" s="1"/>
  <c r="C44" i="11"/>
  <c r="AA44" i="11" s="1"/>
  <c r="C43" i="11"/>
  <c r="H43" i="11" s="1"/>
  <c r="C41" i="11"/>
  <c r="V41" i="11" s="1"/>
  <c r="C40" i="11"/>
  <c r="AA40" i="11" s="1"/>
  <c r="C39" i="11"/>
  <c r="AA39" i="11" s="1"/>
  <c r="C38" i="11"/>
  <c r="O38" i="11" s="1"/>
  <c r="C37" i="11"/>
  <c r="O37" i="11" s="1"/>
  <c r="C36" i="11"/>
  <c r="AA36" i="11" s="1"/>
  <c r="C35" i="11"/>
  <c r="H35" i="11" s="1"/>
  <c r="C34" i="11"/>
  <c r="O34" i="11" s="1"/>
  <c r="C33" i="11"/>
  <c r="V33" i="11" s="1"/>
  <c r="C32" i="11"/>
  <c r="V32" i="11" s="1"/>
  <c r="C31" i="11"/>
  <c r="AA31" i="11" s="1"/>
  <c r="C30" i="11"/>
  <c r="O30" i="11" s="1"/>
  <c r="C29" i="11"/>
  <c r="V29" i="11" s="1"/>
  <c r="C28" i="11"/>
  <c r="AA28" i="11" s="1"/>
  <c r="C26" i="11"/>
  <c r="H26" i="11" s="1"/>
  <c r="C24" i="11"/>
  <c r="AA24" i="11" s="1"/>
  <c r="C23" i="11"/>
  <c r="V23" i="11" s="1"/>
  <c r="C22" i="11"/>
  <c r="AA22" i="11" s="1"/>
  <c r="C21" i="11"/>
  <c r="H21" i="11" s="1"/>
  <c r="C19" i="11"/>
  <c r="O19" i="11" s="1"/>
  <c r="C18" i="11"/>
  <c r="V18" i="11" s="1"/>
  <c r="C17" i="11"/>
  <c r="AA17" i="11" s="1"/>
  <c r="C16" i="11"/>
  <c r="H16" i="11" s="1"/>
  <c r="C15" i="11"/>
  <c r="O15" i="11" s="1"/>
  <c r="C14" i="11"/>
  <c r="V14" i="11" s="1"/>
  <c r="C13" i="11"/>
  <c r="V13" i="11" s="1"/>
  <c r="C12" i="11"/>
  <c r="AA12" i="11" s="1"/>
  <c r="C11" i="11"/>
  <c r="O11" i="11" s="1"/>
  <c r="C10" i="11"/>
  <c r="V10" i="11" s="1"/>
  <c r="C9" i="11"/>
  <c r="AA9" i="11" s="1"/>
  <c r="C8" i="11"/>
  <c r="H8" i="11" s="1"/>
  <c r="C87" i="11" l="1"/>
  <c r="Q87" i="11" s="1"/>
  <c r="C86" i="11"/>
  <c r="L86" i="11" s="1"/>
  <c r="C85" i="11"/>
  <c r="Z85" i="11" s="1"/>
  <c r="C86" i="12"/>
  <c r="N86" i="12" s="1"/>
  <c r="O10" i="12"/>
  <c r="H10" i="12"/>
  <c r="AA11" i="12"/>
  <c r="H11" i="12"/>
  <c r="O13" i="12"/>
  <c r="H13" i="12"/>
  <c r="AA14" i="12"/>
  <c r="H14" i="12"/>
  <c r="V9" i="12"/>
  <c r="H9" i="12"/>
  <c r="AA15" i="12"/>
  <c r="H15" i="12"/>
  <c r="V16" i="12"/>
  <c r="H16" i="12"/>
  <c r="C84" i="12"/>
  <c r="X84" i="12" s="1"/>
  <c r="V8" i="12"/>
  <c r="C85" i="12"/>
  <c r="L85" i="12" s="1"/>
  <c r="AA25" i="12"/>
  <c r="U86" i="12"/>
  <c r="AC87" i="11"/>
  <c r="AA21" i="12"/>
  <c r="AA53" i="12"/>
  <c r="AA49" i="12"/>
  <c r="AA73" i="12"/>
  <c r="AA17" i="12"/>
  <c r="AA77" i="12"/>
  <c r="AA69" i="12"/>
  <c r="AA13" i="12"/>
  <c r="AA65" i="12"/>
  <c r="AA9" i="12"/>
  <c r="V61" i="12"/>
  <c r="V53" i="12"/>
  <c r="AA72" i="12"/>
  <c r="AA64" i="12"/>
  <c r="AA56" i="12"/>
  <c r="AA48" i="12"/>
  <c r="AA24" i="12"/>
  <c r="AA16" i="12"/>
  <c r="H50" i="12"/>
  <c r="AA63" i="12"/>
  <c r="AA55" i="12"/>
  <c r="AA39" i="12"/>
  <c r="AA31" i="12"/>
  <c r="AA23" i="12"/>
  <c r="V45" i="12"/>
  <c r="AA70" i="12"/>
  <c r="AA62" i="12"/>
  <c r="AA54" i="12"/>
  <c r="AA46" i="12"/>
  <c r="AA52" i="12"/>
  <c r="AA44" i="12"/>
  <c r="AA36" i="12"/>
  <c r="AA28" i="12"/>
  <c r="AA12" i="12"/>
  <c r="AA75" i="12"/>
  <c r="AA67" i="12"/>
  <c r="AA59" i="12"/>
  <c r="AA51" i="12"/>
  <c r="AA43" i="12"/>
  <c r="AA35" i="12"/>
  <c r="AA27" i="12"/>
  <c r="AA45" i="12"/>
  <c r="V69" i="12"/>
  <c r="AA74" i="12"/>
  <c r="AA66" i="12"/>
  <c r="AA50" i="12"/>
  <c r="AA42" i="12"/>
  <c r="AA34" i="12"/>
  <c r="AA26" i="12"/>
  <c r="AA18" i="12"/>
  <c r="AA10" i="12"/>
  <c r="V76" i="12"/>
  <c r="V68" i="12"/>
  <c r="V60" i="12"/>
  <c r="V52" i="12"/>
  <c r="V44" i="12"/>
  <c r="H26" i="12"/>
  <c r="V26" i="12"/>
  <c r="V75" i="12"/>
  <c r="V67" i="12"/>
  <c r="V59" i="12"/>
  <c r="V74" i="12"/>
  <c r="V66" i="12"/>
  <c r="V58" i="12"/>
  <c r="V50" i="12"/>
  <c r="H19" i="12"/>
  <c r="V24" i="12"/>
  <c r="V65" i="12"/>
  <c r="V57" i="12"/>
  <c r="V49" i="12"/>
  <c r="V41" i="12"/>
  <c r="H74" i="12"/>
  <c r="V23" i="12"/>
  <c r="V64" i="12"/>
  <c r="V56" i="12"/>
  <c r="V48" i="12"/>
  <c r="V40" i="12"/>
  <c r="V22" i="12"/>
  <c r="V71" i="12"/>
  <c r="V55" i="12"/>
  <c r="V39" i="12"/>
  <c r="H58" i="12"/>
  <c r="V21" i="12"/>
  <c r="V62" i="12"/>
  <c r="V38" i="12"/>
  <c r="O72" i="12"/>
  <c r="H73" i="12"/>
  <c r="H57" i="12"/>
  <c r="H49" i="12"/>
  <c r="H41" i="12"/>
  <c r="H33" i="12"/>
  <c r="H25" i="12"/>
  <c r="O52" i="12"/>
  <c r="O71" i="12"/>
  <c r="H42" i="12"/>
  <c r="H72" i="12"/>
  <c r="H48" i="12"/>
  <c r="H40" i="12"/>
  <c r="H32" i="12"/>
  <c r="H24" i="12"/>
  <c r="H17" i="12"/>
  <c r="O62" i="12"/>
  <c r="O70" i="12"/>
  <c r="H71" i="12"/>
  <c r="H63" i="12"/>
  <c r="H55" i="12"/>
  <c r="H39" i="12"/>
  <c r="H31" i="12"/>
  <c r="H23" i="12"/>
  <c r="O77" i="12"/>
  <c r="O69" i="12"/>
  <c r="H70" i="12"/>
  <c r="H54" i="12"/>
  <c r="H46" i="12"/>
  <c r="H38" i="12"/>
  <c r="H30" i="12"/>
  <c r="H22" i="12"/>
  <c r="O46" i="12"/>
  <c r="O76" i="12"/>
  <c r="O68" i="12"/>
  <c r="H77" i="12"/>
  <c r="H61" i="12"/>
  <c r="H53" i="12"/>
  <c r="H45" i="12"/>
  <c r="H37" i="12"/>
  <c r="H29" i="12"/>
  <c r="H21" i="12"/>
  <c r="O75" i="12"/>
  <c r="O67" i="12"/>
  <c r="H76" i="12"/>
  <c r="H68" i="12"/>
  <c r="H60" i="12"/>
  <c r="H44" i="12"/>
  <c r="H20" i="12"/>
  <c r="O22" i="12"/>
  <c r="O25" i="12"/>
  <c r="H34" i="12"/>
  <c r="H59" i="12"/>
  <c r="H51" i="12"/>
  <c r="H43" i="12"/>
  <c r="H35" i="12"/>
  <c r="H27" i="12"/>
  <c r="O54" i="12"/>
  <c r="O73" i="12"/>
  <c r="O65" i="12"/>
  <c r="V10" i="12"/>
  <c r="V31" i="12"/>
  <c r="O64" i="12"/>
  <c r="V13" i="12"/>
  <c r="O19" i="12"/>
  <c r="O63" i="12"/>
  <c r="AA8" i="12"/>
  <c r="O28" i="12"/>
  <c r="O37" i="12"/>
  <c r="O15" i="12"/>
  <c r="V28" i="12"/>
  <c r="O56" i="12"/>
  <c r="O11" i="12"/>
  <c r="V15" i="12"/>
  <c r="O66" i="12"/>
  <c r="C78" i="12"/>
  <c r="O18" i="12"/>
  <c r="O33" i="12"/>
  <c r="O61" i="12"/>
  <c r="V18" i="12"/>
  <c r="O29" i="12"/>
  <c r="V33" i="12"/>
  <c r="O57" i="12"/>
  <c r="O36" i="12"/>
  <c r="V36" i="12"/>
  <c r="O41" i="12"/>
  <c r="O30" i="12"/>
  <c r="O38" i="12"/>
  <c r="O58" i="12"/>
  <c r="V12" i="12"/>
  <c r="O17" i="12"/>
  <c r="V20" i="12"/>
  <c r="O27" i="12"/>
  <c r="V30" i="12"/>
  <c r="O35" i="12"/>
  <c r="O43" i="12"/>
  <c r="O12" i="12"/>
  <c r="O20" i="12"/>
  <c r="O14" i="12"/>
  <c r="O32" i="12"/>
  <c r="O40" i="12"/>
  <c r="O51" i="12"/>
  <c r="O60" i="12"/>
  <c r="V14" i="12"/>
  <c r="V32" i="12"/>
  <c r="O8" i="12"/>
  <c r="V11" i="12"/>
  <c r="O16" i="12"/>
  <c r="V19" i="12"/>
  <c r="V29" i="12"/>
  <c r="O34" i="12"/>
  <c r="V37" i="12"/>
  <c r="O42" i="12"/>
  <c r="AA46" i="11"/>
  <c r="V46" i="11"/>
  <c r="AA8" i="11"/>
  <c r="V8" i="11"/>
  <c r="H75" i="11"/>
  <c r="H74" i="11"/>
  <c r="H71" i="11"/>
  <c r="H70" i="11"/>
  <c r="H68" i="11"/>
  <c r="V27" i="11"/>
  <c r="H27" i="11"/>
  <c r="H78" i="11"/>
  <c r="H77" i="11"/>
  <c r="H72" i="11"/>
  <c r="H69" i="11"/>
  <c r="H67" i="11"/>
  <c r="H66" i="11"/>
  <c r="H65" i="11"/>
  <c r="H62" i="11"/>
  <c r="H61" i="11"/>
  <c r="H60" i="11"/>
  <c r="H59" i="11"/>
  <c r="H58" i="11"/>
  <c r="H57" i="11"/>
  <c r="H55" i="11"/>
  <c r="H52" i="11"/>
  <c r="H51" i="11"/>
  <c r="H49" i="11"/>
  <c r="H46" i="11"/>
  <c r="H45" i="11"/>
  <c r="H44" i="11"/>
  <c r="H41" i="11"/>
  <c r="H40" i="11"/>
  <c r="H39" i="11"/>
  <c r="H38" i="11"/>
  <c r="H37" i="11"/>
  <c r="H36" i="11"/>
  <c r="H34" i="11"/>
  <c r="H33" i="11"/>
  <c r="H32" i="11"/>
  <c r="H31" i="11"/>
  <c r="H30" i="11"/>
  <c r="H29" i="11"/>
  <c r="H28" i="11"/>
  <c r="AA27" i="11"/>
  <c r="H24" i="11"/>
  <c r="H23" i="11"/>
  <c r="H22" i="11"/>
  <c r="H19" i="11"/>
  <c r="H18" i="11"/>
  <c r="H17" i="11"/>
  <c r="H15" i="11"/>
  <c r="H14" i="11"/>
  <c r="H13" i="11"/>
  <c r="H12" i="11"/>
  <c r="H11" i="11"/>
  <c r="H10" i="11"/>
  <c r="H9" i="11"/>
  <c r="V25" i="11"/>
  <c r="AA25" i="11"/>
  <c r="AA75" i="11"/>
  <c r="V75" i="11"/>
  <c r="AA68" i="11"/>
  <c r="V68" i="11"/>
  <c r="V63" i="11"/>
  <c r="AA63" i="11"/>
  <c r="O63" i="11"/>
  <c r="AA56" i="11"/>
  <c r="V56" i="11"/>
  <c r="O56" i="11"/>
  <c r="AA51" i="11"/>
  <c r="V51" i="11"/>
  <c r="AA50" i="11"/>
  <c r="V50" i="11"/>
  <c r="O50" i="11"/>
  <c r="O25" i="11"/>
  <c r="AA23" i="11"/>
  <c r="AA32" i="11"/>
  <c r="V16" i="11"/>
  <c r="V73" i="11"/>
  <c r="AA61" i="11"/>
  <c r="O71" i="11"/>
  <c r="AA35" i="11"/>
  <c r="AA70" i="11"/>
  <c r="O52" i="11"/>
  <c r="AA71" i="11"/>
  <c r="O13" i="11"/>
  <c r="V60" i="11"/>
  <c r="O64" i="11"/>
  <c r="AA13" i="11"/>
  <c r="O35" i="11"/>
  <c r="V35" i="11"/>
  <c r="AA41" i="11"/>
  <c r="O54" i="11"/>
  <c r="O61" i="11"/>
  <c r="O73" i="11"/>
  <c r="V11" i="11"/>
  <c r="AA16" i="11"/>
  <c r="V30" i="11"/>
  <c r="AA52" i="11"/>
  <c r="AA60" i="11"/>
  <c r="V64" i="11"/>
  <c r="C79" i="11"/>
  <c r="L79" i="11" s="1"/>
  <c r="AA11" i="11"/>
  <c r="O22" i="11"/>
  <c r="AA30" i="11"/>
  <c r="O40" i="11"/>
  <c r="O47" i="11"/>
  <c r="V58" i="11"/>
  <c r="AA64" i="11"/>
  <c r="V77" i="11"/>
  <c r="O8" i="11"/>
  <c r="O14" i="11"/>
  <c r="V22" i="11"/>
  <c r="O26" i="11"/>
  <c r="O33" i="11"/>
  <c r="V40" i="11"/>
  <c r="O43" i="11"/>
  <c r="V47" i="11"/>
  <c r="O49" i="11"/>
  <c r="AA58" i="11"/>
  <c r="O70" i="11"/>
  <c r="AA77" i="11"/>
  <c r="AA14" i="11"/>
  <c r="V26" i="11"/>
  <c r="AA33" i="11"/>
  <c r="V43" i="11"/>
  <c r="AA47" i="11"/>
  <c r="V49" i="11"/>
  <c r="V19" i="11"/>
  <c r="AA26" i="11"/>
  <c r="V38" i="11"/>
  <c r="AA43" i="11"/>
  <c r="V54" i="11"/>
  <c r="AA19" i="11"/>
  <c r="O32" i="11"/>
  <c r="AA38" i="11"/>
  <c r="AA54" i="11"/>
  <c r="V67" i="11"/>
  <c r="AA73" i="11"/>
  <c r="O16" i="11"/>
  <c r="O23" i="11"/>
  <c r="O41" i="11"/>
  <c r="AA67" i="11"/>
  <c r="O18" i="11"/>
  <c r="O57" i="11"/>
  <c r="O76" i="11"/>
  <c r="V37" i="11"/>
  <c r="V45" i="11"/>
  <c r="O53" i="11"/>
  <c r="V57" i="11"/>
  <c r="O62" i="11"/>
  <c r="V66" i="11"/>
  <c r="O72" i="11"/>
  <c r="V76" i="11"/>
  <c r="AA10" i="11"/>
  <c r="O12" i="11"/>
  <c r="V15" i="11"/>
  <c r="AA18" i="11"/>
  <c r="O21" i="11"/>
  <c r="V24" i="11"/>
  <c r="AA29" i="11"/>
  <c r="O31" i="11"/>
  <c r="V34" i="11"/>
  <c r="AA37" i="11"/>
  <c r="O39" i="11"/>
  <c r="AA45" i="11"/>
  <c r="V53" i="11"/>
  <c r="O59" i="11"/>
  <c r="V62" i="11"/>
  <c r="AA66" i="11"/>
  <c r="O69" i="11"/>
  <c r="V72" i="11"/>
  <c r="AA76" i="11"/>
  <c r="O78" i="11"/>
  <c r="O24" i="11"/>
  <c r="O9" i="11"/>
  <c r="V12" i="11"/>
  <c r="AA15" i="11"/>
  <c r="V21" i="11"/>
  <c r="V31" i="11"/>
  <c r="AA34" i="11"/>
  <c r="O36" i="11"/>
  <c r="V39" i="11"/>
  <c r="O44" i="11"/>
  <c r="AA53" i="11"/>
  <c r="O55" i="11"/>
  <c r="V59" i="11"/>
  <c r="O65" i="11"/>
  <c r="V69" i="11"/>
  <c r="O74" i="11"/>
  <c r="V78" i="11"/>
  <c r="O10" i="11"/>
  <c r="O29" i="11"/>
  <c r="O17" i="11"/>
  <c r="V9" i="11"/>
  <c r="V17" i="11"/>
  <c r="AA21" i="11"/>
  <c r="V28" i="11"/>
  <c r="V36" i="11"/>
  <c r="V44" i="11"/>
  <c r="V55" i="11"/>
  <c r="V65" i="11"/>
  <c r="V74" i="11"/>
  <c r="O28" i="11"/>
  <c r="Z14" i="9"/>
  <c r="W14" i="9"/>
  <c r="T14" i="9"/>
  <c r="R14" i="9"/>
  <c r="P14" i="9"/>
  <c r="M14" i="9"/>
  <c r="K14" i="9"/>
  <c r="I14" i="9"/>
  <c r="C13" i="9"/>
  <c r="O13" i="9" s="1"/>
  <c r="C12" i="9"/>
  <c r="H12" i="9" s="1"/>
  <c r="C11" i="9"/>
  <c r="V11" i="9" s="1"/>
  <c r="C10" i="9"/>
  <c r="H10" i="9" s="1"/>
  <c r="C9" i="9"/>
  <c r="O9" i="9" s="1"/>
  <c r="C8" i="9"/>
  <c r="H8" i="9" s="1"/>
  <c r="G87" i="11" l="1"/>
  <c r="S87" i="11"/>
  <c r="E87" i="11"/>
  <c r="N87" i="11"/>
  <c r="X87" i="11"/>
  <c r="L87" i="11"/>
  <c r="J87" i="11"/>
  <c r="U87" i="11"/>
  <c r="V87" i="11" s="1"/>
  <c r="Z87" i="11"/>
  <c r="AA87" i="11" s="1"/>
  <c r="E86" i="11"/>
  <c r="Q86" i="11"/>
  <c r="U86" i="11"/>
  <c r="N86" i="11"/>
  <c r="X86" i="11"/>
  <c r="Z86" i="11"/>
  <c r="S86" i="11"/>
  <c r="J86" i="11"/>
  <c r="U85" i="11"/>
  <c r="L85" i="11"/>
  <c r="Q85" i="11"/>
  <c r="E85" i="11"/>
  <c r="AC85" i="11"/>
  <c r="X85" i="11"/>
  <c r="AA85" i="11" s="1"/>
  <c r="N85" i="11"/>
  <c r="J85" i="11"/>
  <c r="G85" i="11"/>
  <c r="AC86" i="11"/>
  <c r="S85" i="11"/>
  <c r="G86" i="11"/>
  <c r="S86" i="12"/>
  <c r="E86" i="12"/>
  <c r="L86" i="12"/>
  <c r="Q86" i="12"/>
  <c r="V86" i="12" s="1"/>
  <c r="Z86" i="12"/>
  <c r="X86" i="12"/>
  <c r="AA86" i="12"/>
  <c r="AC86" i="12"/>
  <c r="J86" i="12"/>
  <c r="G86" i="12"/>
  <c r="H86" i="12" s="1"/>
  <c r="L78" i="12"/>
  <c r="G78" i="12"/>
  <c r="E78" i="12"/>
  <c r="G84" i="12"/>
  <c r="L84" i="12"/>
  <c r="S84" i="12"/>
  <c r="J85" i="12"/>
  <c r="N85" i="12"/>
  <c r="E85" i="12"/>
  <c r="Z84" i="12"/>
  <c r="AA84" i="12" s="1"/>
  <c r="U84" i="12"/>
  <c r="J84" i="12"/>
  <c r="Z85" i="12"/>
  <c r="AC84" i="12"/>
  <c r="Q84" i="12"/>
  <c r="AC85" i="12"/>
  <c r="U85" i="12"/>
  <c r="Q85" i="12"/>
  <c r="E84" i="12"/>
  <c r="N84" i="12"/>
  <c r="G85" i="12"/>
  <c r="S85" i="12"/>
  <c r="X85" i="12"/>
  <c r="U78" i="12"/>
  <c r="S78" i="12"/>
  <c r="Q78" i="12"/>
  <c r="AC78" i="12"/>
  <c r="N78" i="12"/>
  <c r="X78" i="12"/>
  <c r="J78" i="12"/>
  <c r="Z78" i="12"/>
  <c r="J79" i="11"/>
  <c r="X79" i="11"/>
  <c r="E79" i="11"/>
  <c r="G79" i="11"/>
  <c r="Q79" i="11"/>
  <c r="N79" i="11"/>
  <c r="S79" i="11"/>
  <c r="Z79" i="11"/>
  <c r="U79" i="11"/>
  <c r="AC79" i="11"/>
  <c r="V10" i="9"/>
  <c r="V12" i="9"/>
  <c r="V8" i="9"/>
  <c r="O10" i="9"/>
  <c r="O8" i="9"/>
  <c r="O12" i="9"/>
  <c r="C14" i="9"/>
  <c r="H11" i="9"/>
  <c r="H13" i="9"/>
  <c r="O11" i="9"/>
  <c r="V9" i="9"/>
  <c r="V13" i="9"/>
  <c r="H9" i="9"/>
  <c r="C8" i="7"/>
  <c r="H8" i="7" s="1"/>
  <c r="Z14" i="7"/>
  <c r="W14" i="7"/>
  <c r="T14" i="7"/>
  <c r="R14" i="7"/>
  <c r="P14" i="7"/>
  <c r="M14" i="7"/>
  <c r="K14" i="7"/>
  <c r="I14" i="7"/>
  <c r="F14" i="7"/>
  <c r="D14" i="7"/>
  <c r="C13" i="7"/>
  <c r="H13" i="7" s="1"/>
  <c r="C12" i="7"/>
  <c r="H12" i="7" s="1"/>
  <c r="C11" i="7"/>
  <c r="H11" i="7" s="1"/>
  <c r="C10" i="7"/>
  <c r="H10" i="7" s="1"/>
  <c r="C9" i="7"/>
  <c r="H9" i="7" s="1"/>
  <c r="H87" i="11" l="1"/>
  <c r="E14" i="9"/>
  <c r="G14" i="9"/>
  <c r="O87" i="11"/>
  <c r="AA86" i="11"/>
  <c r="V86" i="11"/>
  <c r="H86" i="11"/>
  <c r="O86" i="11"/>
  <c r="O85" i="11"/>
  <c r="V85" i="11"/>
  <c r="H85" i="11"/>
  <c r="O86" i="12"/>
  <c r="O85" i="12"/>
  <c r="O84" i="12"/>
  <c r="H84" i="12"/>
  <c r="H85" i="12"/>
  <c r="V84" i="12"/>
  <c r="V85" i="12"/>
  <c r="AA85" i="12"/>
  <c r="V78" i="12"/>
  <c r="O78" i="12"/>
  <c r="H78" i="12"/>
  <c r="AA78" i="12"/>
  <c r="C14" i="7"/>
  <c r="S14" i="7" s="1"/>
  <c r="AA79" i="11"/>
  <c r="H79" i="11"/>
  <c r="O79" i="11"/>
  <c r="V79" i="11"/>
  <c r="U14" i="9"/>
  <c r="X14" i="9"/>
  <c r="Y14" i="9" s="1"/>
  <c r="S14" i="9"/>
  <c r="Q14" i="9"/>
  <c r="L14" i="9"/>
  <c r="N14" i="9"/>
  <c r="J14" i="9"/>
  <c r="AA14" i="9"/>
  <c r="V8" i="7"/>
  <c r="O8" i="7"/>
  <c r="V9" i="7"/>
  <c r="O9" i="7"/>
  <c r="V10" i="7"/>
  <c r="O10" i="7"/>
  <c r="V11" i="7"/>
  <c r="O11" i="7"/>
  <c r="V12" i="7"/>
  <c r="O12" i="7"/>
  <c r="V13" i="7"/>
  <c r="O13" i="7"/>
  <c r="H14" i="9" l="1"/>
  <c r="L14" i="7"/>
  <c r="J14" i="7"/>
  <c r="Q14" i="7"/>
  <c r="N14" i="7"/>
  <c r="G14" i="7"/>
  <c r="AA14" i="7"/>
  <c r="E14" i="7"/>
  <c r="H14" i="7" s="1"/>
  <c r="X14" i="7"/>
  <c r="Y14" i="7" s="1"/>
  <c r="U14" i="7"/>
  <c r="O14" i="9"/>
  <c r="V14" i="9"/>
  <c r="V14" i="7" l="1"/>
  <c r="O14" i="7"/>
</calcChain>
</file>

<file path=xl/sharedStrings.xml><?xml version="1.0" encoding="utf-8"?>
<sst xmlns="http://schemas.openxmlformats.org/spreadsheetml/2006/main" count="475" uniqueCount="132">
  <si>
    <t>University of Mary Washington</t>
  </si>
  <si>
    <t>Grade Distribution Summary</t>
  </si>
  <si>
    <t>FALL 2023 UNDERGRADUATE</t>
  </si>
  <si>
    <t>Dept</t>
  </si>
  <si>
    <t>Course</t>
  </si>
  <si>
    <t>#. Stud.</t>
  </si>
  <si>
    <t>A #</t>
  </si>
  <si>
    <t>A %</t>
  </si>
  <si>
    <t>A- #</t>
  </si>
  <si>
    <t>A- %</t>
  </si>
  <si>
    <t>Tot. A%</t>
  </si>
  <si>
    <t>B+ #</t>
  </si>
  <si>
    <t>B+ %</t>
  </si>
  <si>
    <t>B #</t>
  </si>
  <si>
    <t>B %</t>
  </si>
  <si>
    <t>B- #</t>
  </si>
  <si>
    <t>B- %</t>
  </si>
  <si>
    <t>Tot. B %</t>
  </si>
  <si>
    <t>C+ #</t>
  </si>
  <si>
    <t>C+ %</t>
  </si>
  <si>
    <t>C #</t>
  </si>
  <si>
    <t>C %</t>
  </si>
  <si>
    <t>C- #</t>
  </si>
  <si>
    <t>C- %</t>
  </si>
  <si>
    <t>Tot. C %</t>
  </si>
  <si>
    <t>D+ #</t>
  </si>
  <si>
    <t>D+ %</t>
  </si>
  <si>
    <t>D #</t>
  </si>
  <si>
    <t>D %</t>
  </si>
  <si>
    <t>Tot. D %</t>
  </si>
  <si>
    <t>F #</t>
  </si>
  <si>
    <t>F %</t>
  </si>
  <si>
    <t>AVG GPA</t>
  </si>
  <si>
    <t>BUSI</t>
  </si>
  <si>
    <t>ACCT</t>
  </si>
  <si>
    <t>HISA</t>
  </si>
  <si>
    <t>AMST</t>
  </si>
  <si>
    <t>SOAN</t>
  </si>
  <si>
    <t>ANTH</t>
  </si>
  <si>
    <t>MDFL</t>
  </si>
  <si>
    <t>ARAB</t>
  </si>
  <si>
    <t>ARTD</t>
  </si>
  <si>
    <t>ARTH</t>
  </si>
  <si>
    <t>ARTS</t>
  </si>
  <si>
    <t>BIOL</t>
  </si>
  <si>
    <t>BLAW</t>
  </si>
  <si>
    <t>BLST</t>
  </si>
  <si>
    <t>BUAD</t>
  </si>
  <si>
    <t>CHEM</t>
  </si>
  <si>
    <t>CHIN</t>
  </si>
  <si>
    <t>CLPR</t>
  </si>
  <si>
    <t>CLAS</t>
  </si>
  <si>
    <t>ENLS</t>
  </si>
  <si>
    <t>COMM</t>
  </si>
  <si>
    <t>CPRD</t>
  </si>
  <si>
    <t>CPSC</t>
  </si>
  <si>
    <t>CYBR</t>
  </si>
  <si>
    <t>THDA</t>
  </si>
  <si>
    <t>DANC</t>
  </si>
  <si>
    <t>DATA</t>
  </si>
  <si>
    <t>DGST</t>
  </si>
  <si>
    <t>DSCI</t>
  </si>
  <si>
    <t>ECON</t>
  </si>
  <si>
    <t>FLSP</t>
  </si>
  <si>
    <t>EDSE</t>
  </si>
  <si>
    <t>CUIN</t>
  </si>
  <si>
    <t>EDUC</t>
  </si>
  <si>
    <t>ESGE</t>
  </si>
  <si>
    <t>EESC</t>
  </si>
  <si>
    <t>ENGL</t>
  </si>
  <si>
    <t>FINC</t>
  </si>
  <si>
    <t>FREN</t>
  </si>
  <si>
    <t>FSEM</t>
  </si>
  <si>
    <t>GEOG</t>
  </si>
  <si>
    <t>GERM</t>
  </si>
  <si>
    <t>GISC</t>
  </si>
  <si>
    <t>GREK</t>
  </si>
  <si>
    <t>HEPE</t>
  </si>
  <si>
    <t>HEED</t>
  </si>
  <si>
    <t>HIPR</t>
  </si>
  <si>
    <t>HISP</t>
  </si>
  <si>
    <t>HIST</t>
  </si>
  <si>
    <t>HONR</t>
  </si>
  <si>
    <t>HSCI</t>
  </si>
  <si>
    <t>IDIS</t>
  </si>
  <si>
    <t>PSIA</t>
  </si>
  <si>
    <t>INAF</t>
  </si>
  <si>
    <t>ITAL</t>
  </si>
  <si>
    <t>JAPN</t>
  </si>
  <si>
    <t>JOUR</t>
  </si>
  <si>
    <t>LATN</t>
  </si>
  <si>
    <t>LING</t>
  </si>
  <si>
    <t>ADCP</t>
  </si>
  <si>
    <t>LRSP</t>
  </si>
  <si>
    <t>MATH</t>
  </si>
  <si>
    <t>MGMT</t>
  </si>
  <si>
    <t>MIST</t>
  </si>
  <si>
    <t>MKTG</t>
  </si>
  <si>
    <t>MSCI</t>
  </si>
  <si>
    <t>MUSC</t>
  </si>
  <si>
    <t>MUHL</t>
  </si>
  <si>
    <t>MUPR</t>
  </si>
  <si>
    <t>MUTC</t>
  </si>
  <si>
    <t>MUTH</t>
  </si>
  <si>
    <t>NURS</t>
  </si>
  <si>
    <t>PHIL</t>
  </si>
  <si>
    <t>PHYD</t>
  </si>
  <si>
    <t>PHYS</t>
  </si>
  <si>
    <t>PSCI</t>
  </si>
  <si>
    <t>PSYC</t>
  </si>
  <si>
    <t>RELG</t>
  </si>
  <si>
    <t>SOCG</t>
  </si>
  <si>
    <t>SPAN</t>
  </si>
  <si>
    <t>STAT</t>
  </si>
  <si>
    <t>THEA</t>
  </si>
  <si>
    <t>URES</t>
  </si>
  <si>
    <t>WGST</t>
  </si>
  <si>
    <t>Total</t>
  </si>
  <si>
    <t>College</t>
  </si>
  <si>
    <t>CAS</t>
  </si>
  <si>
    <t>COB</t>
  </si>
  <si>
    <t>COE</t>
  </si>
  <si>
    <t>Fall 2023 GRADUATE</t>
  </si>
  <si>
    <t># Stud.</t>
  </si>
  <si>
    <t>Tot. B%</t>
  </si>
  <si>
    <t>EDCI</t>
  </si>
  <si>
    <t>GBUS</t>
  </si>
  <si>
    <t>MSGA</t>
  </si>
  <si>
    <t>Spring 2024 UNDERGRADUATE</t>
  </si>
  <si>
    <t>W</t>
  </si>
  <si>
    <t>CIST</t>
  </si>
  <si>
    <t>Spring 2024 GRADUATE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</si>
</sst>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10409]0.00;\(0.00\)"/>
    <numFmt numFmtId="165" formatCode="0_);\(0\)"/>
    <numFmt numFmtId="166" formatCode="0.0%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color theme="3" tint="-0.249977111117893"/>
      <name val="Cambria"/>
      <family val="1"/>
    </font>
    <font>
      <b/>
      <sz val="14"/>
      <color theme="3" tint="-0.249977111117893"/>
      <name val="Cambria"/>
      <family val="1"/>
    </font>
    <font>
      <sz val="9"/>
      <color rgb="FF2255AA"/>
      <name val="Calibri"/>
      <family val="2"/>
    </font>
    <font>
      <sz val="9"/>
      <color theme="1"/>
      <name val="Calibri"/>
      <family val="2"/>
    </font>
    <font>
      <b/>
      <sz val="10"/>
      <color theme="3" tint="-0.249977111117893"/>
      <name val="Cambria"/>
      <family val="1"/>
    </font>
    <font>
      <sz val="10"/>
      <name val="Arial"/>
      <family val="2"/>
    </font>
    <font>
      <b/>
      <sz val="9"/>
      <color indexed="8"/>
      <name val="Calibri"/>
      <family val="2"/>
      <scheme val="minor"/>
    </font>
    <font>
      <b/>
      <i/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i/>
      <sz val="9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7" fillId="0" borderId="0"/>
    <xf numFmtId="0" fontId="7" fillId="0" borderId="0"/>
    <xf numFmtId="0" fontId="16" fillId="0" borderId="0"/>
  </cellStyleXfs>
  <cellXfs count="72">
    <xf numFmtId="0" fontId="0" fillId="0" borderId="0" xfId="0"/>
    <xf numFmtId="0" fontId="4" fillId="0" borderId="0" xfId="0" applyFont="1"/>
    <xf numFmtId="0" fontId="5" fillId="0" borderId="0" xfId="0" applyFont="1"/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2" borderId="1" xfId="2" applyFont="1" applyFill="1" applyBorder="1" applyAlignment="1" applyProtection="1">
      <alignment vertical="top" readingOrder="1"/>
      <protection locked="0"/>
    </xf>
    <xf numFmtId="0" fontId="8" fillId="2" borderId="1" xfId="2" applyFont="1" applyFill="1" applyBorder="1" applyAlignment="1" applyProtection="1">
      <alignment horizontal="center" vertical="center" readingOrder="1"/>
      <protection locked="0"/>
    </xf>
    <xf numFmtId="0" fontId="8" fillId="3" borderId="1" xfId="2" applyFont="1" applyFill="1" applyBorder="1" applyAlignment="1" applyProtection="1">
      <alignment horizontal="center" vertical="center" readingOrder="1"/>
      <protection locked="0"/>
    </xf>
    <xf numFmtId="0" fontId="9" fillId="0" borderId="2" xfId="0" applyFont="1" applyBorder="1"/>
    <xf numFmtId="0" fontId="11" fillId="0" borderId="3" xfId="0" applyFont="1" applyBorder="1"/>
    <xf numFmtId="164" fontId="10" fillId="0" borderId="2" xfId="1" applyNumberFormat="1" applyFont="1" applyBorder="1" applyAlignment="1" applyProtection="1">
      <alignment vertical="top" wrapText="1" readingOrder="1"/>
      <protection locked="0"/>
    </xf>
    <xf numFmtId="0" fontId="11" fillId="0" borderId="2" xfId="0" applyFont="1" applyBorder="1"/>
    <xf numFmtId="164" fontId="10" fillId="0" borderId="2" xfId="1" applyNumberFormat="1" applyFont="1" applyFill="1" applyBorder="1" applyAlignment="1" applyProtection="1">
      <alignment vertical="top" wrapText="1" readingOrder="1"/>
      <protection locked="0"/>
    </xf>
    <xf numFmtId="0" fontId="10" fillId="0" borderId="2" xfId="0" applyFont="1" applyBorder="1" applyAlignment="1" applyProtection="1">
      <alignment vertical="top" wrapText="1" readingOrder="1"/>
      <protection locked="0"/>
    </xf>
    <xf numFmtId="0" fontId="11" fillId="0" borderId="4" xfId="0" applyFont="1" applyBorder="1"/>
    <xf numFmtId="0" fontId="10" fillId="0" borderId="3" xfId="0" applyFont="1" applyBorder="1" applyAlignment="1" applyProtection="1">
      <alignment vertical="top" wrapText="1" readingOrder="1"/>
      <protection locked="0"/>
    </xf>
    <xf numFmtId="0" fontId="11" fillId="5" borderId="2" xfId="0" applyFont="1" applyFill="1" applyBorder="1"/>
    <xf numFmtId="164" fontId="11" fillId="0" borderId="2" xfId="0" applyNumberFormat="1" applyFont="1" applyBorder="1"/>
    <xf numFmtId="0" fontId="9" fillId="0" borderId="1" xfId="0" applyFont="1" applyBorder="1"/>
    <xf numFmtId="0" fontId="12" fillId="0" borderId="1" xfId="0" applyFont="1" applyBorder="1"/>
    <xf numFmtId="10" fontId="12" fillId="0" borderId="1" xfId="0" applyNumberFormat="1" applyFont="1" applyBorder="1"/>
    <xf numFmtId="0" fontId="8" fillId="6" borderId="2" xfId="2" applyFont="1" applyFill="1" applyBorder="1" applyAlignment="1" applyProtection="1">
      <alignment horizontal="center" vertical="center" readingOrder="1"/>
      <protection locked="0"/>
    </xf>
    <xf numFmtId="0" fontId="13" fillId="0" borderId="2" xfId="0" applyFont="1" applyBorder="1"/>
    <xf numFmtId="0" fontId="14" fillId="0" borderId="2" xfId="0" applyFont="1" applyBorder="1" applyAlignment="1">
      <alignment horizontal="right" readingOrder="1"/>
    </xf>
    <xf numFmtId="0" fontId="14" fillId="0" borderId="2" xfId="1" applyNumberFormat="1" applyFont="1" applyBorder="1" applyAlignment="1">
      <alignment horizontal="right" readingOrder="1"/>
    </xf>
    <xf numFmtId="164" fontId="15" fillId="6" borderId="2" xfId="1" applyNumberFormat="1" applyFont="1" applyFill="1" applyBorder="1" applyAlignment="1">
      <alignment horizontal="right" readingOrder="1"/>
    </xf>
    <xf numFmtId="2" fontId="14" fillId="0" borderId="2" xfId="1" applyNumberFormat="1" applyFont="1" applyBorder="1" applyAlignment="1">
      <alignment horizontal="right" readingOrder="1"/>
    </xf>
    <xf numFmtId="0" fontId="15" fillId="0" borderId="1" xfId="0" applyFont="1" applyBorder="1"/>
    <xf numFmtId="0" fontId="15" fillId="0" borderId="1" xfId="0" applyFont="1" applyBorder="1" applyAlignment="1">
      <alignment horizontal="right" readingOrder="1"/>
    </xf>
    <xf numFmtId="10" fontId="15" fillId="0" borderId="1" xfId="0" applyNumberFormat="1" applyFont="1" applyBorder="1" applyAlignment="1">
      <alignment horizontal="right" readingOrder="1"/>
    </xf>
    <xf numFmtId="1" fontId="14" fillId="0" borderId="2" xfId="0" applyNumberFormat="1" applyFont="1" applyBorder="1" applyAlignment="1">
      <alignment horizontal="right" readingOrder="1"/>
    </xf>
    <xf numFmtId="1" fontId="15" fillId="0" borderId="1" xfId="0" applyNumberFormat="1" applyFont="1" applyBorder="1" applyAlignment="1">
      <alignment horizontal="right" readingOrder="1"/>
    </xf>
    <xf numFmtId="1" fontId="14" fillId="0" borderId="1" xfId="0" applyNumberFormat="1" applyFont="1" applyBorder="1" applyAlignment="1">
      <alignment horizontal="right" readingOrder="1"/>
    </xf>
    <xf numFmtId="0" fontId="13" fillId="0" borderId="5" xfId="0" applyFont="1" applyBorder="1"/>
    <xf numFmtId="10" fontId="15" fillId="6" borderId="3" xfId="0" applyNumberFormat="1" applyFont="1" applyFill="1" applyBorder="1" applyAlignment="1">
      <alignment horizontal="right" readingOrder="1"/>
    </xf>
    <xf numFmtId="0" fontId="11" fillId="0" borderId="6" xfId="0" applyFont="1" applyBorder="1"/>
    <xf numFmtId="164" fontId="10" fillId="0" borderId="3" xfId="1" applyNumberFormat="1" applyFont="1" applyFill="1" applyBorder="1" applyAlignment="1" applyProtection="1">
      <alignment vertical="top" wrapText="1" readingOrder="1"/>
      <protection locked="0"/>
    </xf>
    <xf numFmtId="0" fontId="2" fillId="0" borderId="0" xfId="0" applyFont="1" applyAlignment="1">
      <alignment horizontal="center" vertical="center"/>
    </xf>
    <xf numFmtId="10" fontId="15" fillId="6" borderId="2" xfId="1" applyNumberFormat="1" applyFont="1" applyFill="1" applyBorder="1" applyAlignment="1">
      <alignment horizontal="right" readingOrder="1"/>
    </xf>
    <xf numFmtId="2" fontId="14" fillId="0" borderId="2" xfId="0" applyNumberFormat="1" applyFont="1" applyBorder="1" applyAlignment="1">
      <alignment horizontal="right" readingOrder="1"/>
    </xf>
    <xf numFmtId="2" fontId="15" fillId="0" borderId="1" xfId="0" applyNumberFormat="1" applyFont="1" applyBorder="1" applyAlignment="1">
      <alignment horizontal="right" readingOrder="1"/>
    </xf>
    <xf numFmtId="2" fontId="11" fillId="0" borderId="2" xfId="0" applyNumberFormat="1" applyFont="1" applyBorder="1"/>
    <xf numFmtId="164" fontId="11" fillId="0" borderId="2" xfId="0" applyNumberFormat="1" applyFont="1" applyBorder="1" applyAlignment="1">
      <alignment vertical="top" wrapText="1" readingOrder="1"/>
    </xf>
    <xf numFmtId="164" fontId="11" fillId="0" borderId="2" xfId="1" applyNumberFormat="1" applyFont="1" applyFill="1" applyBorder="1" applyAlignment="1" applyProtection="1">
      <alignment vertical="top" wrapText="1" readingOrder="1"/>
      <protection locked="0"/>
    </xf>
    <xf numFmtId="164" fontId="11" fillId="0" borderId="3" xfId="0" applyNumberFormat="1" applyFont="1" applyBorder="1"/>
    <xf numFmtId="0" fontId="8" fillId="4" borderId="1" xfId="2" applyFont="1" applyFill="1" applyBorder="1" applyAlignment="1" applyProtection="1">
      <alignment vertical="top" readingOrder="1"/>
      <protection locked="0"/>
    </xf>
    <xf numFmtId="0" fontId="8" fillId="4" borderId="1" xfId="2" applyFont="1" applyFill="1" applyBorder="1" applyAlignment="1" applyProtection="1">
      <alignment horizontal="center" vertical="center" readingOrder="1"/>
      <protection locked="0"/>
    </xf>
    <xf numFmtId="0" fontId="8" fillId="6" borderId="1" xfId="2" applyFont="1" applyFill="1" applyBorder="1" applyAlignment="1" applyProtection="1">
      <alignment horizontal="center" vertical="center" readingOrder="1"/>
      <protection locked="0"/>
    </xf>
    <xf numFmtId="0" fontId="17" fillId="0" borderId="0" xfId="0" applyFont="1"/>
    <xf numFmtId="0" fontId="8" fillId="4" borderId="2" xfId="2" applyFont="1" applyFill="1" applyBorder="1" applyAlignment="1" applyProtection="1">
      <alignment vertical="center" readingOrder="1"/>
      <protection locked="0"/>
    </xf>
    <xf numFmtId="0" fontId="8" fillId="4" borderId="2" xfId="2" applyFont="1" applyFill="1" applyBorder="1" applyAlignment="1" applyProtection="1">
      <alignment horizontal="center" vertical="center" readingOrder="1"/>
      <protection locked="0"/>
    </xf>
    <xf numFmtId="10" fontId="8" fillId="6" borderId="2" xfId="1" applyNumberFormat="1" applyFont="1" applyFill="1" applyBorder="1" applyAlignment="1" applyProtection="1">
      <alignment vertical="top" wrapText="1" readingOrder="1"/>
      <protection locked="0"/>
    </xf>
    <xf numFmtId="10" fontId="15" fillId="6" borderId="2" xfId="1" applyNumberFormat="1" applyFont="1" applyFill="1" applyBorder="1" applyAlignment="1" applyProtection="1">
      <alignment vertical="top" wrapText="1" readingOrder="1"/>
      <protection locked="0"/>
    </xf>
    <xf numFmtId="10" fontId="15" fillId="6" borderId="3" xfId="0" applyNumberFormat="1" applyFont="1" applyFill="1" applyBorder="1"/>
    <xf numFmtId="2" fontId="10" fillId="0" borderId="2" xfId="0" applyNumberFormat="1" applyFont="1" applyBorder="1" applyAlignment="1" applyProtection="1">
      <alignment vertical="top" wrapText="1" readingOrder="1"/>
      <protection locked="0"/>
    </xf>
    <xf numFmtId="0" fontId="18" fillId="4" borderId="1" xfId="0" applyFont="1" applyFill="1" applyBorder="1"/>
    <xf numFmtId="0" fontId="9" fillId="0" borderId="7" xfId="0" applyFont="1" applyBorder="1"/>
    <xf numFmtId="0" fontId="11" fillId="0" borderId="7" xfId="0" applyFont="1" applyBorder="1"/>
    <xf numFmtId="165" fontId="11" fillId="0" borderId="7" xfId="0" applyNumberFormat="1" applyFont="1" applyBorder="1" applyAlignment="1">
      <alignment horizontal="right"/>
    </xf>
    <xf numFmtId="9" fontId="11" fillId="0" borderId="7" xfId="1" applyFont="1" applyBorder="1"/>
    <xf numFmtId="166" fontId="11" fillId="6" borderId="7" xfId="0" applyNumberFormat="1" applyFont="1" applyFill="1" applyBorder="1"/>
    <xf numFmtId="9" fontId="10" fillId="3" borderId="2" xfId="1" applyFont="1" applyFill="1" applyBorder="1" applyAlignment="1" applyProtection="1">
      <alignment vertical="top" wrapText="1" readingOrder="1"/>
    </xf>
    <xf numFmtId="9" fontId="10" fillId="3" borderId="7" xfId="1" applyFont="1" applyFill="1" applyBorder="1" applyAlignment="1" applyProtection="1">
      <alignment vertical="top" wrapText="1" readingOrder="1"/>
      <protection locked="0"/>
    </xf>
    <xf numFmtId="0" fontId="19" fillId="0" borderId="0" xfId="0" applyFont="1"/>
    <xf numFmtId="0" fontId="19" fillId="0" borderId="2" xfId="0" applyFont="1" applyBorder="1"/>
    <xf numFmtId="9" fontId="10" fillId="3" borderId="2" xfId="1" applyFont="1" applyFill="1" applyBorder="1" applyAlignment="1" applyProtection="1">
      <alignment vertical="top" wrapText="1" readingOrder="1"/>
      <protection locked="0"/>
    </xf>
    <xf numFmtId="2" fontId="10" fillId="6" borderId="2" xfId="1" applyNumberFormat="1" applyFont="1" applyFill="1" applyBorder="1" applyAlignment="1" applyProtection="1">
      <alignment vertical="top" wrapText="1" readingOrder="1"/>
      <protection locked="0"/>
    </xf>
    <xf numFmtId="2" fontId="11" fillId="6" borderId="2" xfId="0" applyNumberFormat="1" applyFont="1" applyFill="1" applyBorder="1"/>
    <xf numFmtId="2" fontId="11" fillId="6" borderId="3" xfId="0" applyNumberFormat="1" applyFont="1" applyFill="1" applyBorder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/>
    </xf>
  </cellXfs>
  <cellStyles count="5">
    <cellStyle name="Normal" xfId="0" builtinId="0"/>
    <cellStyle name="Normal 2" xfId="2" xr:uid="{00000000-0005-0000-0000-000001000000}"/>
    <cellStyle name="Normal 3" xfId="3" xr:uid="{00000000-0005-0000-0000-000002000000}"/>
    <cellStyle name="Normal 4" xfId="4" xr:uid="{00000000-0005-0000-0000-000003000000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A6875E-EF04-4E4D-9003-DD74E8CA5DB3}">
  <dimension ref="A1:AD86"/>
  <sheetViews>
    <sheetView topLeftCell="A67" zoomScaleNormal="100" workbookViewId="0">
      <selection activeCell="D8" sqref="D8"/>
    </sheetView>
  </sheetViews>
  <sheetFormatPr defaultRowHeight="15"/>
  <cols>
    <col min="8" max="8" width="9.5703125" customWidth="1"/>
    <col min="29" max="29" width="9.42578125" bestFit="1" customWidth="1"/>
  </cols>
  <sheetData>
    <row r="1" spans="1:30" ht="25.5">
      <c r="A1" s="69" t="s">
        <v>0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  <c r="X1" s="69"/>
      <c r="Y1" s="69"/>
      <c r="Z1" s="69"/>
      <c r="AA1" s="69"/>
      <c r="AB1" s="69"/>
      <c r="AC1" s="69"/>
    </row>
    <row r="2" spans="1:30" ht="18">
      <c r="A2" s="70" t="s">
        <v>1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  <c r="AC2" s="70"/>
    </row>
    <row r="3" spans="1:30" ht="18">
      <c r="A3" s="1"/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2"/>
      <c r="X3" s="2"/>
      <c r="Y3" s="2"/>
      <c r="Z3" s="2"/>
      <c r="AA3" s="2"/>
      <c r="AB3" s="2"/>
      <c r="AC3" s="2"/>
    </row>
    <row r="4" spans="1:30">
      <c r="A4" s="71" t="s">
        <v>2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  <c r="W4" s="71"/>
      <c r="X4" s="71"/>
      <c r="Y4" s="71"/>
      <c r="Z4" s="71"/>
      <c r="AA4" s="71"/>
      <c r="AB4" s="71"/>
      <c r="AC4" s="71"/>
    </row>
    <row r="5" spans="1:30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</row>
    <row r="6" spans="1:30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30" ht="15.75" thickBot="1">
      <c r="A7" s="5" t="s">
        <v>3</v>
      </c>
      <c r="B7" s="5" t="s">
        <v>4</v>
      </c>
      <c r="C7" s="6" t="s">
        <v>5</v>
      </c>
      <c r="D7" s="6" t="s">
        <v>6</v>
      </c>
      <c r="E7" s="6" t="s">
        <v>7</v>
      </c>
      <c r="F7" s="6" t="s">
        <v>8</v>
      </c>
      <c r="G7" s="6" t="s">
        <v>9</v>
      </c>
      <c r="H7" s="7" t="s">
        <v>10</v>
      </c>
      <c r="I7" s="6" t="s">
        <v>11</v>
      </c>
      <c r="J7" s="6" t="s">
        <v>12</v>
      </c>
      <c r="K7" s="6" t="s">
        <v>13</v>
      </c>
      <c r="L7" s="6" t="s">
        <v>14</v>
      </c>
      <c r="M7" s="6" t="s">
        <v>15</v>
      </c>
      <c r="N7" s="6" t="s">
        <v>16</v>
      </c>
      <c r="O7" s="7" t="s">
        <v>17</v>
      </c>
      <c r="P7" s="6" t="s">
        <v>18</v>
      </c>
      <c r="Q7" s="6" t="s">
        <v>19</v>
      </c>
      <c r="R7" s="6" t="s">
        <v>20</v>
      </c>
      <c r="S7" s="6" t="s">
        <v>21</v>
      </c>
      <c r="T7" s="6" t="s">
        <v>22</v>
      </c>
      <c r="U7" s="6" t="s">
        <v>23</v>
      </c>
      <c r="V7" s="7" t="s">
        <v>24</v>
      </c>
      <c r="W7" s="6" t="s">
        <v>25</v>
      </c>
      <c r="X7" s="6" t="s">
        <v>26</v>
      </c>
      <c r="Y7" s="6" t="s">
        <v>27</v>
      </c>
      <c r="Z7" s="6" t="s">
        <v>28</v>
      </c>
      <c r="AA7" s="7" t="s">
        <v>29</v>
      </c>
      <c r="AB7" s="6" t="s">
        <v>30</v>
      </c>
      <c r="AC7" s="47" t="s">
        <v>31</v>
      </c>
      <c r="AD7" s="6" t="s">
        <v>32</v>
      </c>
    </row>
    <row r="8" spans="1:30" ht="15.75" thickTop="1">
      <c r="A8" s="8" t="s">
        <v>33</v>
      </c>
      <c r="B8" s="8" t="s">
        <v>34</v>
      </c>
      <c r="C8" s="13">
        <f t="shared" ref="C8:C19" si="0">D8+F8+I8+K8+M8+P8+R8+T8+W8+Y8+AB8</f>
        <v>316</v>
      </c>
      <c r="D8" s="9">
        <v>61</v>
      </c>
      <c r="E8" s="12">
        <v>19.3037974683544</v>
      </c>
      <c r="F8" s="11">
        <v>39</v>
      </c>
      <c r="G8" s="10">
        <v>12.3417721518987</v>
      </c>
      <c r="H8" s="34">
        <f>((D8+F8)/C8)</f>
        <v>0.31645569620253167</v>
      </c>
      <c r="I8" s="11">
        <v>55</v>
      </c>
      <c r="J8" s="10">
        <v>17.4050632911392</v>
      </c>
      <c r="K8" s="11">
        <v>39</v>
      </c>
      <c r="L8" s="10">
        <v>12.3417721518987</v>
      </c>
      <c r="M8" s="11">
        <v>29</v>
      </c>
      <c r="N8" s="10">
        <v>9.1772151898734204</v>
      </c>
      <c r="O8" s="34">
        <f t="shared" ref="O8:O19" si="1">((I8+K8+M8)/C8)</f>
        <v>0.38924050632911394</v>
      </c>
      <c r="P8" s="11">
        <v>25</v>
      </c>
      <c r="Q8" s="10">
        <v>7.9113924050632898</v>
      </c>
      <c r="R8" s="11">
        <v>27</v>
      </c>
      <c r="S8" s="10">
        <v>8.5443037974683502</v>
      </c>
      <c r="T8" s="11">
        <v>16</v>
      </c>
      <c r="U8" s="10">
        <v>5.0632911392405102</v>
      </c>
      <c r="V8" s="34">
        <f t="shared" ref="V8:V19" si="2">((P8+R8+T8)/C8)</f>
        <v>0.21518987341772153</v>
      </c>
      <c r="W8" s="11">
        <v>8</v>
      </c>
      <c r="X8" s="10">
        <v>2.5316455696202498</v>
      </c>
      <c r="Y8" s="11">
        <v>9</v>
      </c>
      <c r="Z8" s="10">
        <v>2.84810126582278</v>
      </c>
      <c r="AA8" s="34">
        <f>((W8+Y8)/C8)</f>
        <v>5.3797468354430382E-2</v>
      </c>
      <c r="AB8" s="11">
        <v>8</v>
      </c>
      <c r="AC8" s="67">
        <v>2.5316455696202498</v>
      </c>
      <c r="AD8" s="41">
        <v>2.9215189873417722</v>
      </c>
    </row>
    <row r="9" spans="1:30">
      <c r="A9" s="8" t="s">
        <v>35</v>
      </c>
      <c r="B9" s="8" t="s">
        <v>36</v>
      </c>
      <c r="C9" s="13">
        <f t="shared" si="0"/>
        <v>41</v>
      </c>
      <c r="D9" s="9">
        <v>4</v>
      </c>
      <c r="E9" s="10">
        <v>9.7560975609756095</v>
      </c>
      <c r="F9" s="11">
        <v>2</v>
      </c>
      <c r="G9" s="10">
        <v>4.8780487804878003</v>
      </c>
      <c r="H9" s="34">
        <f t="shared" ref="H9:H71" si="3">((D9+F9)/C9)</f>
        <v>0.14634146341463414</v>
      </c>
      <c r="I9" s="11">
        <v>3</v>
      </c>
      <c r="J9" s="10">
        <v>7.3170731707317103</v>
      </c>
      <c r="K9" s="11">
        <v>3</v>
      </c>
      <c r="L9" s="10">
        <v>7.3170731707317103</v>
      </c>
      <c r="M9" s="11">
        <v>3</v>
      </c>
      <c r="N9" s="10">
        <v>7.3170731707317103</v>
      </c>
      <c r="O9" s="34">
        <f>((I9+K9+M9)/C9)</f>
        <v>0.21951219512195122</v>
      </c>
      <c r="P9" s="11">
        <v>2</v>
      </c>
      <c r="Q9" s="10">
        <v>4.8780487804878003</v>
      </c>
      <c r="R9" s="11">
        <v>11</v>
      </c>
      <c r="S9" s="10">
        <v>26.829268292682901</v>
      </c>
      <c r="T9" s="11">
        <v>1</v>
      </c>
      <c r="U9" s="10">
        <v>2.4390243902439002</v>
      </c>
      <c r="V9" s="34">
        <f t="shared" si="2"/>
        <v>0.34146341463414637</v>
      </c>
      <c r="W9" s="11">
        <v>2</v>
      </c>
      <c r="X9" s="10">
        <v>4.8780487804878003</v>
      </c>
      <c r="Y9" s="11">
        <v>5</v>
      </c>
      <c r="Z9" s="10">
        <v>12.1951219512195</v>
      </c>
      <c r="AA9" s="34">
        <f t="shared" ref="AA9:AA71" si="4">((W9+Y9)/C9)</f>
        <v>0.17073170731707318</v>
      </c>
      <c r="AB9" s="11">
        <v>5</v>
      </c>
      <c r="AC9" s="67">
        <v>12.1951219512195</v>
      </c>
      <c r="AD9" s="41">
        <v>2.1048780487804879</v>
      </c>
    </row>
    <row r="10" spans="1:30">
      <c r="A10" s="8" t="s">
        <v>37</v>
      </c>
      <c r="B10" s="8" t="s">
        <v>38</v>
      </c>
      <c r="C10" s="13">
        <f t="shared" si="0"/>
        <v>189</v>
      </c>
      <c r="D10" s="9">
        <v>42</v>
      </c>
      <c r="E10" s="10">
        <v>22.2222222222222</v>
      </c>
      <c r="F10" s="11">
        <v>44</v>
      </c>
      <c r="G10" s="10">
        <v>23.2804232804233</v>
      </c>
      <c r="H10" s="34">
        <f t="shared" si="3"/>
        <v>0.455026455026455</v>
      </c>
      <c r="I10" s="11">
        <v>28</v>
      </c>
      <c r="J10" s="10">
        <v>14.814814814814801</v>
      </c>
      <c r="K10" s="11">
        <v>17</v>
      </c>
      <c r="L10" s="10">
        <v>8.99470899470899</v>
      </c>
      <c r="M10" s="11">
        <v>22</v>
      </c>
      <c r="N10" s="10">
        <v>11.6402116402116</v>
      </c>
      <c r="O10" s="34">
        <f t="shared" si="1"/>
        <v>0.35449735449735448</v>
      </c>
      <c r="P10" s="11">
        <v>11</v>
      </c>
      <c r="Q10" s="10">
        <v>5.8201058201058196</v>
      </c>
      <c r="R10" s="11">
        <v>9</v>
      </c>
      <c r="S10" s="10">
        <v>4.7619047619047601</v>
      </c>
      <c r="T10" s="11">
        <v>5</v>
      </c>
      <c r="U10" s="10">
        <v>2.64550264550265</v>
      </c>
      <c r="V10" s="34">
        <f t="shared" si="2"/>
        <v>0.13227513227513227</v>
      </c>
      <c r="W10" s="11">
        <v>1</v>
      </c>
      <c r="X10" s="10">
        <v>0.52910052910052896</v>
      </c>
      <c r="Y10" s="11">
        <v>3</v>
      </c>
      <c r="Z10" s="10">
        <v>1.5873015873015901</v>
      </c>
      <c r="AA10" s="34">
        <f t="shared" si="4"/>
        <v>2.1164021164021163E-2</v>
      </c>
      <c r="AB10" s="11">
        <v>7</v>
      </c>
      <c r="AC10" s="67">
        <v>3.7037037037037002</v>
      </c>
      <c r="AD10" s="41">
        <v>3.1201058201058203</v>
      </c>
    </row>
    <row r="11" spans="1:30">
      <c r="A11" s="8" t="s">
        <v>39</v>
      </c>
      <c r="B11" s="8" t="s">
        <v>40</v>
      </c>
      <c r="C11" s="13">
        <f t="shared" si="0"/>
        <v>22</v>
      </c>
      <c r="D11" s="9">
        <v>5</v>
      </c>
      <c r="E11" s="10">
        <v>22.727272727272702</v>
      </c>
      <c r="F11" s="11">
        <v>1</v>
      </c>
      <c r="G11" s="10">
        <v>4.5454545454545503</v>
      </c>
      <c r="H11" s="34">
        <f t="shared" si="3"/>
        <v>0.27272727272727271</v>
      </c>
      <c r="I11" s="16">
        <v>5</v>
      </c>
      <c r="J11" s="10">
        <v>22.727272727272702</v>
      </c>
      <c r="K11" s="11">
        <v>2</v>
      </c>
      <c r="L11" s="10">
        <v>9.0909090909090899</v>
      </c>
      <c r="M11" s="11">
        <v>5</v>
      </c>
      <c r="N11" s="10">
        <v>22.727272727272702</v>
      </c>
      <c r="O11" s="34">
        <f t="shared" si="1"/>
        <v>0.54545454545454541</v>
      </c>
      <c r="P11" s="11">
        <v>2</v>
      </c>
      <c r="Q11" s="10">
        <v>9.0909090909090899</v>
      </c>
      <c r="R11" s="11">
        <v>0</v>
      </c>
      <c r="S11" s="10">
        <v>0</v>
      </c>
      <c r="T11" s="11">
        <v>2</v>
      </c>
      <c r="U11" s="10">
        <v>9.0909090909090899</v>
      </c>
      <c r="V11" s="34">
        <f t="shared" si="2"/>
        <v>0.18181818181818182</v>
      </c>
      <c r="W11" s="11">
        <v>0</v>
      </c>
      <c r="X11" s="10">
        <v>0</v>
      </c>
      <c r="Y11" s="11">
        <v>0</v>
      </c>
      <c r="Z11" s="10">
        <v>0</v>
      </c>
      <c r="AA11" s="34">
        <f t="shared" si="4"/>
        <v>0</v>
      </c>
      <c r="AB11" s="11">
        <v>0</v>
      </c>
      <c r="AC11" s="67">
        <v>0</v>
      </c>
      <c r="AD11" s="41">
        <v>3.0772727272727272</v>
      </c>
    </row>
    <row r="12" spans="1:30">
      <c r="A12" s="8" t="s">
        <v>41</v>
      </c>
      <c r="B12" s="8" t="s">
        <v>42</v>
      </c>
      <c r="C12" s="13">
        <f t="shared" si="0"/>
        <v>248</v>
      </c>
      <c r="D12" s="35">
        <v>94</v>
      </c>
      <c r="E12" s="36">
        <v>37.903225806451601</v>
      </c>
      <c r="F12" s="11">
        <v>44</v>
      </c>
      <c r="G12" s="10">
        <v>17.741935483871</v>
      </c>
      <c r="H12" s="34">
        <f t="shared" si="3"/>
        <v>0.55645161290322576</v>
      </c>
      <c r="I12" s="11">
        <v>30</v>
      </c>
      <c r="J12" s="10">
        <v>12.0967741935484</v>
      </c>
      <c r="K12" s="11">
        <v>30</v>
      </c>
      <c r="L12" s="10">
        <v>12.0967741935484</v>
      </c>
      <c r="M12" s="11">
        <v>16</v>
      </c>
      <c r="N12" s="10">
        <v>6.4516129032258096</v>
      </c>
      <c r="O12" s="34">
        <f t="shared" si="1"/>
        <v>0.30645161290322581</v>
      </c>
      <c r="P12" s="11">
        <v>13</v>
      </c>
      <c r="Q12" s="10">
        <v>5.2419354838709697</v>
      </c>
      <c r="R12" s="11">
        <v>6</v>
      </c>
      <c r="S12" s="10">
        <v>2.4193548387096802</v>
      </c>
      <c r="T12" s="11">
        <v>6</v>
      </c>
      <c r="U12" s="10">
        <v>2.4193548387096802</v>
      </c>
      <c r="V12" s="34">
        <f t="shared" si="2"/>
        <v>0.10080645161290322</v>
      </c>
      <c r="W12" s="11">
        <v>1</v>
      </c>
      <c r="X12" s="10">
        <v>0.40322580645161299</v>
      </c>
      <c r="Y12" s="11">
        <v>3</v>
      </c>
      <c r="Z12" s="10">
        <v>1.2096774193548401</v>
      </c>
      <c r="AA12" s="34">
        <f t="shared" si="4"/>
        <v>1.6129032258064516E-2</v>
      </c>
      <c r="AB12" s="11">
        <v>5</v>
      </c>
      <c r="AC12" s="67">
        <v>2.0161290322580601</v>
      </c>
      <c r="AD12" s="41">
        <v>3.3362903225806453</v>
      </c>
    </row>
    <row r="13" spans="1:30">
      <c r="A13" s="8" t="s">
        <v>41</v>
      </c>
      <c r="B13" s="8" t="s">
        <v>43</v>
      </c>
      <c r="C13" s="13">
        <f t="shared" si="0"/>
        <v>381</v>
      </c>
      <c r="D13" s="9">
        <v>233</v>
      </c>
      <c r="E13" s="12">
        <v>61.154855643044598</v>
      </c>
      <c r="F13" s="11">
        <v>59</v>
      </c>
      <c r="G13" s="10">
        <v>15.485564304461899</v>
      </c>
      <c r="H13" s="34">
        <f t="shared" si="3"/>
        <v>0.76640419947506566</v>
      </c>
      <c r="I13" s="11">
        <v>29</v>
      </c>
      <c r="J13" s="10">
        <v>7.6115485564304501</v>
      </c>
      <c r="K13" s="11">
        <v>23</v>
      </c>
      <c r="L13" s="10">
        <v>6.0367454068241502</v>
      </c>
      <c r="M13" s="11">
        <v>12</v>
      </c>
      <c r="N13" s="10">
        <v>3.1496062992125999</v>
      </c>
      <c r="O13" s="34">
        <f t="shared" si="1"/>
        <v>0.16797900262467191</v>
      </c>
      <c r="P13" s="11">
        <v>9</v>
      </c>
      <c r="Q13" s="10">
        <v>2.36220472440945</v>
      </c>
      <c r="R13" s="11">
        <v>4</v>
      </c>
      <c r="S13" s="10">
        <v>1.0498687664041999</v>
      </c>
      <c r="T13" s="11">
        <v>5</v>
      </c>
      <c r="U13" s="10">
        <v>1.31233595800525</v>
      </c>
      <c r="V13" s="34">
        <f t="shared" si="2"/>
        <v>4.7244094488188976E-2</v>
      </c>
      <c r="W13" s="11">
        <v>4</v>
      </c>
      <c r="X13" s="10">
        <v>1.0498687664041999</v>
      </c>
      <c r="Y13" s="11">
        <v>2</v>
      </c>
      <c r="Z13" s="10">
        <v>0.52493438320209995</v>
      </c>
      <c r="AA13" s="34">
        <f t="shared" si="4"/>
        <v>1.5748031496062992E-2</v>
      </c>
      <c r="AB13" s="11">
        <v>1</v>
      </c>
      <c r="AC13" s="67">
        <v>0.26246719160104998</v>
      </c>
      <c r="AD13" s="41">
        <v>3.653018372703412</v>
      </c>
    </row>
    <row r="14" spans="1:30">
      <c r="A14" s="8" t="s">
        <v>44</v>
      </c>
      <c r="B14" s="8" t="s">
        <v>44</v>
      </c>
      <c r="C14" s="13">
        <f t="shared" si="0"/>
        <v>739</v>
      </c>
      <c r="D14" s="9">
        <v>195</v>
      </c>
      <c r="E14" s="12">
        <v>26.387009472259798</v>
      </c>
      <c r="F14" s="11">
        <v>79</v>
      </c>
      <c r="G14" s="10">
        <v>10.690121786197601</v>
      </c>
      <c r="H14" s="34">
        <f t="shared" si="3"/>
        <v>0.37077131258457374</v>
      </c>
      <c r="I14" s="11">
        <v>84</v>
      </c>
      <c r="J14" s="10">
        <v>11.3667117726658</v>
      </c>
      <c r="K14" s="11">
        <v>88</v>
      </c>
      <c r="L14" s="10">
        <v>11.907983761840301</v>
      </c>
      <c r="M14" s="11">
        <v>71</v>
      </c>
      <c r="N14" s="10">
        <v>9.6075778078484397</v>
      </c>
      <c r="O14" s="34">
        <f t="shared" si="1"/>
        <v>0.32882273342354534</v>
      </c>
      <c r="P14" s="11">
        <v>54</v>
      </c>
      <c r="Q14" s="10">
        <v>7.30717185385656</v>
      </c>
      <c r="R14" s="11">
        <v>61</v>
      </c>
      <c r="S14" s="10">
        <v>8.2543978349120408</v>
      </c>
      <c r="T14" s="11">
        <v>40</v>
      </c>
      <c r="U14" s="10">
        <v>5.4127198917456001</v>
      </c>
      <c r="V14" s="34">
        <f t="shared" si="2"/>
        <v>0.20974289580514208</v>
      </c>
      <c r="W14" s="11">
        <v>20</v>
      </c>
      <c r="X14" s="10">
        <v>2.7063599458728</v>
      </c>
      <c r="Y14" s="11">
        <v>25</v>
      </c>
      <c r="Z14" s="10">
        <v>3.3829499323409999</v>
      </c>
      <c r="AA14" s="34">
        <f t="shared" si="4"/>
        <v>6.0893098782138028E-2</v>
      </c>
      <c r="AB14" s="11">
        <v>22</v>
      </c>
      <c r="AC14" s="67">
        <v>2.9769959404600801</v>
      </c>
      <c r="AD14" s="41">
        <v>2.9369418132611638</v>
      </c>
    </row>
    <row r="15" spans="1:30">
      <c r="A15" s="8" t="s">
        <v>33</v>
      </c>
      <c r="B15" s="8" t="s">
        <v>45</v>
      </c>
      <c r="C15" s="13">
        <f t="shared" si="0"/>
        <v>128</v>
      </c>
      <c r="D15" s="9">
        <v>25</v>
      </c>
      <c r="E15" s="12">
        <v>19.53125</v>
      </c>
      <c r="F15" s="11">
        <v>31</v>
      </c>
      <c r="G15" s="10">
        <v>24.21875</v>
      </c>
      <c r="H15" s="34">
        <f t="shared" si="3"/>
        <v>0.4375</v>
      </c>
      <c r="I15" s="11">
        <v>20</v>
      </c>
      <c r="J15" s="10">
        <v>15.625</v>
      </c>
      <c r="K15" s="11">
        <v>24</v>
      </c>
      <c r="L15" s="10">
        <v>18.75</v>
      </c>
      <c r="M15" s="11">
        <v>10</v>
      </c>
      <c r="N15" s="10">
        <v>7.8125</v>
      </c>
      <c r="O15" s="34">
        <f t="shared" si="1"/>
        <v>0.421875</v>
      </c>
      <c r="P15" s="11">
        <v>4</v>
      </c>
      <c r="Q15" s="10">
        <v>3.125</v>
      </c>
      <c r="R15" s="11">
        <v>6</v>
      </c>
      <c r="S15" s="10">
        <v>4.6875</v>
      </c>
      <c r="T15" s="11">
        <v>4</v>
      </c>
      <c r="U15" s="10">
        <v>3.125</v>
      </c>
      <c r="V15" s="34">
        <f t="shared" si="2"/>
        <v>0.109375</v>
      </c>
      <c r="W15" s="11">
        <v>1</v>
      </c>
      <c r="X15" s="10">
        <v>0.78125</v>
      </c>
      <c r="Y15" s="11">
        <v>2</v>
      </c>
      <c r="Z15" s="10">
        <v>1.5625</v>
      </c>
      <c r="AA15" s="34">
        <f t="shared" si="4"/>
        <v>2.34375E-2</v>
      </c>
      <c r="AB15" s="11">
        <v>1</v>
      </c>
      <c r="AC15" s="67">
        <v>0.78125</v>
      </c>
      <c r="AD15" s="41">
        <v>3.2109375</v>
      </c>
    </row>
    <row r="16" spans="1:30">
      <c r="A16" s="8" t="s">
        <v>46</v>
      </c>
      <c r="B16" s="8" t="s">
        <v>46</v>
      </c>
      <c r="C16" s="13">
        <f t="shared" si="0"/>
        <v>17</v>
      </c>
      <c r="D16" s="9">
        <v>5</v>
      </c>
      <c r="E16" s="41">
        <v>29.411764705882401</v>
      </c>
      <c r="F16" s="12">
        <v>3</v>
      </c>
      <c r="G16" s="10">
        <v>17.647058823529399</v>
      </c>
      <c r="H16" s="34">
        <f t="shared" si="3"/>
        <v>0.47058823529411764</v>
      </c>
      <c r="I16" s="11">
        <v>2</v>
      </c>
      <c r="J16" s="10">
        <v>11.764705882352899</v>
      </c>
      <c r="K16" s="11">
        <v>0</v>
      </c>
      <c r="L16" s="10">
        <v>0</v>
      </c>
      <c r="M16" s="11">
        <v>0</v>
      </c>
      <c r="N16" s="10">
        <v>0</v>
      </c>
      <c r="O16" s="34">
        <f t="shared" si="1"/>
        <v>0.11764705882352941</v>
      </c>
      <c r="P16" s="11">
        <v>2</v>
      </c>
      <c r="Q16" s="10">
        <v>11.764705882352899</v>
      </c>
      <c r="R16" s="11">
        <v>0</v>
      </c>
      <c r="S16" s="10">
        <v>0</v>
      </c>
      <c r="T16" s="11">
        <v>0</v>
      </c>
      <c r="U16" s="10">
        <v>0</v>
      </c>
      <c r="V16" s="34">
        <f t="shared" si="2"/>
        <v>0.11764705882352941</v>
      </c>
      <c r="W16" s="11">
        <v>0</v>
      </c>
      <c r="X16" s="10">
        <v>0</v>
      </c>
      <c r="Y16" s="11">
        <v>2</v>
      </c>
      <c r="Z16" s="10">
        <v>11.764705882352899</v>
      </c>
      <c r="AA16" s="34">
        <f t="shared" si="4"/>
        <v>0.11764705882352941</v>
      </c>
      <c r="AB16" s="11">
        <v>3</v>
      </c>
      <c r="AC16" s="67">
        <v>17.647058823529399</v>
      </c>
      <c r="AD16" s="41">
        <v>2.6058823529411765</v>
      </c>
    </row>
    <row r="17" spans="1:30">
      <c r="A17" s="8" t="s">
        <v>33</v>
      </c>
      <c r="B17" s="8" t="s">
        <v>47</v>
      </c>
      <c r="C17" s="13">
        <f t="shared" si="0"/>
        <v>185</v>
      </c>
      <c r="D17" s="9">
        <v>29</v>
      </c>
      <c r="E17" s="12">
        <v>15.6756756756757</v>
      </c>
      <c r="F17" s="11">
        <v>13</v>
      </c>
      <c r="G17" s="10">
        <v>7.0270270270270299</v>
      </c>
      <c r="H17" s="34">
        <f t="shared" si="3"/>
        <v>0.22702702702702704</v>
      </c>
      <c r="I17" s="11">
        <v>22</v>
      </c>
      <c r="J17" s="10">
        <v>11.8918918918919</v>
      </c>
      <c r="K17" s="11">
        <v>26</v>
      </c>
      <c r="L17" s="10">
        <v>14.054054054054101</v>
      </c>
      <c r="M17" s="11">
        <v>29</v>
      </c>
      <c r="N17" s="10">
        <v>15.6756756756757</v>
      </c>
      <c r="O17" s="34">
        <f t="shared" si="1"/>
        <v>0.41621621621621624</v>
      </c>
      <c r="P17" s="11">
        <v>16</v>
      </c>
      <c r="Q17" s="10">
        <v>8.6486486486486491</v>
      </c>
      <c r="R17" s="11">
        <v>18</v>
      </c>
      <c r="S17" s="10">
        <v>9.7297297297297298</v>
      </c>
      <c r="T17" s="11">
        <v>13</v>
      </c>
      <c r="U17" s="10">
        <v>7.0270270270270299</v>
      </c>
      <c r="V17" s="34">
        <f t="shared" si="2"/>
        <v>0.25405405405405407</v>
      </c>
      <c r="W17" s="11">
        <v>5</v>
      </c>
      <c r="X17" s="10">
        <v>2.7027027027027</v>
      </c>
      <c r="Y17" s="11">
        <v>9</v>
      </c>
      <c r="Z17" s="10">
        <v>4.8648648648648596</v>
      </c>
      <c r="AA17" s="34">
        <f t="shared" si="4"/>
        <v>7.567567567567568E-2</v>
      </c>
      <c r="AB17" s="11">
        <v>5</v>
      </c>
      <c r="AC17" s="67">
        <v>2.7027027027027</v>
      </c>
      <c r="AD17" s="41">
        <v>2.7210810810810813</v>
      </c>
    </row>
    <row r="18" spans="1:30">
      <c r="A18" s="8" t="s">
        <v>48</v>
      </c>
      <c r="B18" s="8" t="s">
        <v>48</v>
      </c>
      <c r="C18" s="13">
        <f t="shared" si="0"/>
        <v>421</v>
      </c>
      <c r="D18" s="9">
        <v>107</v>
      </c>
      <c r="E18" s="10">
        <v>25.415676959620001</v>
      </c>
      <c r="F18" s="11">
        <v>35</v>
      </c>
      <c r="G18" s="10">
        <v>8.31353919239905</v>
      </c>
      <c r="H18" s="34">
        <f t="shared" si="3"/>
        <v>0.33729216152019004</v>
      </c>
      <c r="I18" s="11">
        <v>30</v>
      </c>
      <c r="J18" s="10">
        <v>7.1258907363420398</v>
      </c>
      <c r="K18" s="11">
        <v>42</v>
      </c>
      <c r="L18" s="10">
        <v>9.9762470308788593</v>
      </c>
      <c r="M18" s="11">
        <v>34</v>
      </c>
      <c r="N18" s="10">
        <v>8.0760095011876505</v>
      </c>
      <c r="O18" s="34">
        <f t="shared" si="1"/>
        <v>0.25178147268408552</v>
      </c>
      <c r="P18" s="11">
        <v>37</v>
      </c>
      <c r="Q18" s="10">
        <v>8.7885985748218491</v>
      </c>
      <c r="R18" s="11">
        <v>42</v>
      </c>
      <c r="S18" s="10">
        <v>9.9762470308788593</v>
      </c>
      <c r="T18" s="11">
        <v>20</v>
      </c>
      <c r="U18" s="10">
        <v>4.7505938242280301</v>
      </c>
      <c r="V18" s="34">
        <f t="shared" si="2"/>
        <v>0.23515439429928742</v>
      </c>
      <c r="W18" s="11">
        <v>35</v>
      </c>
      <c r="X18" s="10">
        <v>8.31353919239905</v>
      </c>
      <c r="Y18" s="11">
        <v>17</v>
      </c>
      <c r="Z18" s="10">
        <v>4.0380047505938199</v>
      </c>
      <c r="AA18" s="34">
        <f t="shared" si="4"/>
        <v>0.12351543942992874</v>
      </c>
      <c r="AB18" s="11">
        <v>22</v>
      </c>
      <c r="AC18" s="67">
        <v>5.2256532066508301</v>
      </c>
      <c r="AD18" s="41">
        <v>2.7076009501187648</v>
      </c>
    </row>
    <row r="19" spans="1:30">
      <c r="A19" s="8" t="s">
        <v>39</v>
      </c>
      <c r="B19" s="8" t="s">
        <v>49</v>
      </c>
      <c r="C19" s="13">
        <f t="shared" si="0"/>
        <v>19</v>
      </c>
      <c r="D19" s="9">
        <v>5</v>
      </c>
      <c r="E19" s="10">
        <v>26.315789473684202</v>
      </c>
      <c r="F19" s="11">
        <v>6</v>
      </c>
      <c r="G19" s="10">
        <v>31.578947368421101</v>
      </c>
      <c r="H19" s="34">
        <f t="shared" si="3"/>
        <v>0.57894736842105265</v>
      </c>
      <c r="I19" s="11">
        <v>0</v>
      </c>
      <c r="J19" s="10">
        <v>0</v>
      </c>
      <c r="K19" s="11">
        <v>6</v>
      </c>
      <c r="L19" s="10">
        <v>31.578947368421101</v>
      </c>
      <c r="M19" s="11">
        <v>2</v>
      </c>
      <c r="N19" s="10">
        <v>10.526315789473699</v>
      </c>
      <c r="O19" s="34">
        <f t="shared" si="1"/>
        <v>0.42105263157894735</v>
      </c>
      <c r="P19" s="11">
        <v>0</v>
      </c>
      <c r="Q19" s="10">
        <v>0</v>
      </c>
      <c r="R19" s="11">
        <v>0</v>
      </c>
      <c r="S19" s="10">
        <v>0</v>
      </c>
      <c r="T19" s="11">
        <v>0</v>
      </c>
      <c r="U19" s="10">
        <v>0</v>
      </c>
      <c r="V19" s="34">
        <f t="shared" si="2"/>
        <v>0</v>
      </c>
      <c r="W19" s="11">
        <v>0</v>
      </c>
      <c r="X19" s="10">
        <v>0</v>
      </c>
      <c r="Y19" s="11">
        <v>0</v>
      </c>
      <c r="Z19" s="10">
        <v>0</v>
      </c>
      <c r="AA19" s="34">
        <f t="shared" si="4"/>
        <v>0</v>
      </c>
      <c r="AB19" s="11">
        <v>0</v>
      </c>
      <c r="AC19" s="67">
        <v>0</v>
      </c>
      <c r="AD19" s="41">
        <v>3.4526315789473685</v>
      </c>
    </row>
    <row r="20" spans="1:30">
      <c r="A20" s="8" t="s">
        <v>50</v>
      </c>
      <c r="B20" s="8" t="s">
        <v>51</v>
      </c>
      <c r="C20" s="13">
        <f>D20+F20+I20+K20+M20+P20+R20+T20+W20+Y20+AB20</f>
        <v>99</v>
      </c>
      <c r="D20" s="9">
        <v>23</v>
      </c>
      <c r="E20" s="10">
        <v>23.2323232323232</v>
      </c>
      <c r="F20" s="11">
        <v>10</v>
      </c>
      <c r="G20" s="10">
        <v>10.1010101010101</v>
      </c>
      <c r="H20" s="34">
        <f t="shared" si="3"/>
        <v>0.33333333333333331</v>
      </c>
      <c r="I20" s="11">
        <v>8</v>
      </c>
      <c r="J20" s="10">
        <v>8.0808080808080796</v>
      </c>
      <c r="K20" s="11">
        <v>13</v>
      </c>
      <c r="L20" s="10">
        <v>13.1313131313131</v>
      </c>
      <c r="M20" s="11">
        <v>18</v>
      </c>
      <c r="N20" s="10">
        <v>18.181818181818201</v>
      </c>
      <c r="O20" s="34">
        <f>((I20+K20+M20)/C20)</f>
        <v>0.39393939393939392</v>
      </c>
      <c r="P20" s="11">
        <v>3</v>
      </c>
      <c r="Q20" s="10">
        <v>3.0303030303030298</v>
      </c>
      <c r="R20" s="11">
        <v>7</v>
      </c>
      <c r="S20" s="10">
        <v>7.0707070707070701</v>
      </c>
      <c r="T20" s="11">
        <v>6</v>
      </c>
      <c r="U20" s="10">
        <v>6.0606060606060597</v>
      </c>
      <c r="V20" s="34">
        <f>((P20+R20+T20)/C20)</f>
        <v>0.16161616161616163</v>
      </c>
      <c r="W20" s="11">
        <v>2</v>
      </c>
      <c r="X20" s="10">
        <v>2.0202020202020199</v>
      </c>
      <c r="Y20" s="11">
        <v>2</v>
      </c>
      <c r="Z20" s="10">
        <v>2.0202020202020199</v>
      </c>
      <c r="AA20" s="34">
        <f t="shared" si="4"/>
        <v>4.0404040404040407E-2</v>
      </c>
      <c r="AB20" s="11">
        <v>7</v>
      </c>
      <c r="AC20" s="67">
        <v>7.0707070707070701</v>
      </c>
      <c r="AD20" s="41">
        <v>2.815151515151515</v>
      </c>
    </row>
    <row r="21" spans="1:30">
      <c r="A21" s="8" t="s">
        <v>52</v>
      </c>
      <c r="B21" s="8" t="s">
        <v>53</v>
      </c>
      <c r="C21" s="13">
        <f>D21+F21+I21+K21+M21+P21+R21+T21+W21+Y21+AB21</f>
        <v>368</v>
      </c>
      <c r="D21" s="9">
        <v>160</v>
      </c>
      <c r="E21" s="10">
        <v>43.478260869565197</v>
      </c>
      <c r="F21" s="11">
        <v>79</v>
      </c>
      <c r="G21" s="10">
        <v>21.4673913043478</v>
      </c>
      <c r="H21" s="34">
        <f t="shared" si="3"/>
        <v>0.64945652173913049</v>
      </c>
      <c r="I21" s="11">
        <v>43</v>
      </c>
      <c r="J21" s="10">
        <v>11.6847826086957</v>
      </c>
      <c r="K21" s="11">
        <v>43</v>
      </c>
      <c r="L21" s="10">
        <v>11.6847826086957</v>
      </c>
      <c r="M21" s="11">
        <v>24</v>
      </c>
      <c r="N21" s="10">
        <v>6.5217391304347796</v>
      </c>
      <c r="O21" s="34">
        <f t="shared" ref="O21:O26" si="5">((I21+K21+M21)/C21)</f>
        <v>0.29891304347826086</v>
      </c>
      <c r="P21" s="11">
        <v>3</v>
      </c>
      <c r="Q21" s="10">
        <v>0.815217391304348</v>
      </c>
      <c r="R21" s="11">
        <v>5</v>
      </c>
      <c r="S21" s="10">
        <v>1.35869565217391</v>
      </c>
      <c r="T21" s="11">
        <v>1</v>
      </c>
      <c r="U21" s="10">
        <v>0.27173913043478298</v>
      </c>
      <c r="V21" s="34">
        <f t="shared" ref="V21:V27" si="6">((P21+R21+T21)/C21)</f>
        <v>2.4456521739130436E-2</v>
      </c>
      <c r="W21" s="11">
        <v>2</v>
      </c>
      <c r="X21" s="10">
        <v>0.54347826086956497</v>
      </c>
      <c r="Y21" s="11">
        <v>2</v>
      </c>
      <c r="Z21" s="10">
        <v>0.54347826086956497</v>
      </c>
      <c r="AA21" s="34">
        <f t="shared" si="4"/>
        <v>1.0869565217391304E-2</v>
      </c>
      <c r="AB21" s="11">
        <v>6</v>
      </c>
      <c r="AC21" s="67">
        <v>1.6304347826087</v>
      </c>
      <c r="AD21" s="41">
        <v>3.508695652173913</v>
      </c>
    </row>
    <row r="22" spans="1:30">
      <c r="A22" s="8" t="s">
        <v>50</v>
      </c>
      <c r="B22" s="8" t="s">
        <v>54</v>
      </c>
      <c r="C22" s="13">
        <f>D22+F22+I22+K22+M22+P22+R22+T22+W22+Y22+AB22</f>
        <v>51</v>
      </c>
      <c r="D22" s="9">
        <v>22</v>
      </c>
      <c r="E22" s="10">
        <v>43.137254901960802</v>
      </c>
      <c r="F22" s="11">
        <v>8</v>
      </c>
      <c r="G22" s="10">
        <v>15.6862745098039</v>
      </c>
      <c r="H22" s="34">
        <f t="shared" si="3"/>
        <v>0.58823529411764708</v>
      </c>
      <c r="I22" s="11">
        <v>4</v>
      </c>
      <c r="J22" s="10">
        <v>7.8431372549019596</v>
      </c>
      <c r="K22" s="11">
        <v>8</v>
      </c>
      <c r="L22" s="10">
        <v>15.6862745098039</v>
      </c>
      <c r="M22" s="11">
        <v>4</v>
      </c>
      <c r="N22" s="10">
        <v>7.8431372549019596</v>
      </c>
      <c r="O22" s="34">
        <f t="shared" si="5"/>
        <v>0.31372549019607843</v>
      </c>
      <c r="P22" s="11">
        <v>3</v>
      </c>
      <c r="Q22" s="10">
        <v>5.8823529411764701</v>
      </c>
      <c r="R22" s="11">
        <v>0</v>
      </c>
      <c r="S22" s="10">
        <v>0</v>
      </c>
      <c r="T22" s="11">
        <v>0</v>
      </c>
      <c r="U22" s="10">
        <v>0</v>
      </c>
      <c r="V22" s="34">
        <f t="shared" si="6"/>
        <v>5.8823529411764705E-2</v>
      </c>
      <c r="W22" s="11">
        <v>0</v>
      </c>
      <c r="X22" s="10">
        <v>0</v>
      </c>
      <c r="Y22" s="11">
        <v>1</v>
      </c>
      <c r="Z22" s="10">
        <v>1.9607843137254899</v>
      </c>
      <c r="AA22" s="34">
        <f t="shared" si="4"/>
        <v>1.9607843137254902E-2</v>
      </c>
      <c r="AB22" s="11">
        <v>1</v>
      </c>
      <c r="AC22" s="67">
        <v>1.9607843137254899</v>
      </c>
      <c r="AD22" s="41">
        <v>3.4019607843137254</v>
      </c>
    </row>
    <row r="23" spans="1:30">
      <c r="A23" s="8" t="s">
        <v>55</v>
      </c>
      <c r="B23" s="8" t="s">
        <v>55</v>
      </c>
      <c r="C23" s="13">
        <f>D23+F23+I23+K23+M23+P23+R23+T23+W23+Y23+AB23</f>
        <v>794</v>
      </c>
      <c r="D23" s="9">
        <v>316</v>
      </c>
      <c r="E23" s="10">
        <v>39.798488664987403</v>
      </c>
      <c r="F23" s="11">
        <v>95</v>
      </c>
      <c r="G23" s="10">
        <v>11.9647355163728</v>
      </c>
      <c r="H23" s="34">
        <f t="shared" si="3"/>
        <v>0.51763224181360201</v>
      </c>
      <c r="I23" s="11">
        <v>69</v>
      </c>
      <c r="J23" s="10">
        <v>8.6901763224181394</v>
      </c>
      <c r="K23" s="11">
        <v>83</v>
      </c>
      <c r="L23" s="10">
        <v>10.453400503778299</v>
      </c>
      <c r="M23" s="11">
        <v>61</v>
      </c>
      <c r="N23" s="10">
        <v>7.6826196473551596</v>
      </c>
      <c r="O23" s="34">
        <f t="shared" si="5"/>
        <v>0.26826196473551639</v>
      </c>
      <c r="P23" s="11">
        <v>33</v>
      </c>
      <c r="Q23" s="10">
        <v>4.1561712846347598</v>
      </c>
      <c r="R23" s="11">
        <v>47</v>
      </c>
      <c r="S23" s="10">
        <v>5.9193954659949597</v>
      </c>
      <c r="T23" s="11">
        <v>18</v>
      </c>
      <c r="U23" s="10">
        <v>2.2670025188916898</v>
      </c>
      <c r="V23" s="34">
        <f t="shared" si="6"/>
        <v>0.12342569269521411</v>
      </c>
      <c r="W23" s="11">
        <v>15</v>
      </c>
      <c r="X23" s="10">
        <v>1.88916876574307</v>
      </c>
      <c r="Y23" s="11">
        <v>19</v>
      </c>
      <c r="Z23" s="10">
        <v>2.39294710327456</v>
      </c>
      <c r="AA23" s="34">
        <f t="shared" si="4"/>
        <v>4.2821158690176324E-2</v>
      </c>
      <c r="AB23" s="11">
        <v>38</v>
      </c>
      <c r="AC23" s="67">
        <v>4.7858942065491199</v>
      </c>
      <c r="AD23" s="41">
        <v>3.1434508816120905</v>
      </c>
    </row>
    <row r="24" spans="1:30">
      <c r="A24" s="8"/>
      <c r="B24" s="8" t="s">
        <v>56</v>
      </c>
      <c r="C24" s="13">
        <f>D24+F24+I24+K24+M24+P24+R24+T24+W24+Y24+AB24</f>
        <v>22</v>
      </c>
      <c r="D24" s="9">
        <v>11</v>
      </c>
      <c r="E24" s="10">
        <v>50</v>
      </c>
      <c r="F24" s="11">
        <v>1</v>
      </c>
      <c r="G24" s="10">
        <v>4.5454545454545503</v>
      </c>
      <c r="H24" s="34">
        <f t="shared" si="3"/>
        <v>0.54545454545454541</v>
      </c>
      <c r="I24" s="11">
        <v>2</v>
      </c>
      <c r="J24" s="10">
        <v>9.0909090909090899</v>
      </c>
      <c r="K24" s="11">
        <v>4</v>
      </c>
      <c r="L24" s="10">
        <v>18.181818181818201</v>
      </c>
      <c r="M24" s="11">
        <v>0</v>
      </c>
      <c r="N24" s="10">
        <v>0</v>
      </c>
      <c r="O24" s="34">
        <f t="shared" si="5"/>
        <v>0.27272727272727271</v>
      </c>
      <c r="P24" s="11">
        <v>2</v>
      </c>
      <c r="Q24" s="10">
        <v>9.0909090909090899</v>
      </c>
      <c r="R24" s="11">
        <v>1</v>
      </c>
      <c r="S24" s="10">
        <v>4.5454545454545503</v>
      </c>
      <c r="T24" s="11">
        <v>0</v>
      </c>
      <c r="U24" s="10">
        <v>0</v>
      </c>
      <c r="V24" s="34">
        <f t="shared" si="6"/>
        <v>0.13636363636363635</v>
      </c>
      <c r="W24" s="11">
        <v>0</v>
      </c>
      <c r="X24" s="10">
        <v>0</v>
      </c>
      <c r="Y24" s="11">
        <v>1</v>
      </c>
      <c r="Z24" s="10">
        <v>4.5454545454545503</v>
      </c>
      <c r="AA24" s="34">
        <f t="shared" si="4"/>
        <v>4.5454545454545456E-2</v>
      </c>
      <c r="AB24" s="11">
        <v>0</v>
      </c>
      <c r="AC24" s="67">
        <v>0</v>
      </c>
      <c r="AD24" s="41">
        <v>3.3590909090909089</v>
      </c>
    </row>
    <row r="25" spans="1:30">
      <c r="A25" s="8" t="s">
        <v>57</v>
      </c>
      <c r="B25" s="8" t="s">
        <v>58</v>
      </c>
      <c r="C25" s="13">
        <f t="shared" ref="C25:C26" si="7">D25+F25+I25+K25+M25+P25+R25+T25+W25+Y25+AB25</f>
        <v>1</v>
      </c>
      <c r="D25" s="9">
        <v>0</v>
      </c>
      <c r="E25" s="10">
        <v>0</v>
      </c>
      <c r="F25" s="11">
        <v>0</v>
      </c>
      <c r="G25" s="10">
        <v>0</v>
      </c>
      <c r="H25" s="34">
        <f t="shared" si="3"/>
        <v>0</v>
      </c>
      <c r="I25" s="11">
        <v>0</v>
      </c>
      <c r="J25" s="10">
        <v>0</v>
      </c>
      <c r="K25" s="11">
        <v>0</v>
      </c>
      <c r="L25" s="10">
        <v>0</v>
      </c>
      <c r="M25" s="11">
        <v>0</v>
      </c>
      <c r="N25" s="10">
        <v>0</v>
      </c>
      <c r="O25" s="34">
        <f>((I25+K25+M25)/C25)</f>
        <v>0</v>
      </c>
      <c r="P25" s="11">
        <v>0</v>
      </c>
      <c r="Q25" s="10">
        <v>0</v>
      </c>
      <c r="R25" s="11">
        <v>0</v>
      </c>
      <c r="S25" s="10">
        <v>0</v>
      </c>
      <c r="T25" s="11">
        <v>0</v>
      </c>
      <c r="U25" s="10">
        <v>0</v>
      </c>
      <c r="V25" s="34">
        <f t="shared" si="6"/>
        <v>0</v>
      </c>
      <c r="W25" s="11">
        <v>0</v>
      </c>
      <c r="X25" s="10">
        <v>0</v>
      </c>
      <c r="Y25" s="11">
        <v>0</v>
      </c>
      <c r="Z25" s="10">
        <v>0</v>
      </c>
      <c r="AA25" s="34">
        <f t="shared" si="4"/>
        <v>0</v>
      </c>
      <c r="AB25" s="11">
        <v>1</v>
      </c>
      <c r="AC25" s="67">
        <v>100</v>
      </c>
      <c r="AD25" s="41">
        <v>0</v>
      </c>
    </row>
    <row r="26" spans="1:30">
      <c r="A26" s="8"/>
      <c r="B26" s="8" t="s">
        <v>59</v>
      </c>
      <c r="C26" s="13">
        <f t="shared" si="7"/>
        <v>128</v>
      </c>
      <c r="D26" s="9">
        <v>42</v>
      </c>
      <c r="E26" s="10">
        <v>32.8125</v>
      </c>
      <c r="F26" s="11">
        <v>22</v>
      </c>
      <c r="G26" s="10">
        <v>17.1875</v>
      </c>
      <c r="H26" s="34">
        <f t="shared" si="3"/>
        <v>0.5</v>
      </c>
      <c r="I26" s="11">
        <v>8</v>
      </c>
      <c r="J26" s="10">
        <v>6.25</v>
      </c>
      <c r="K26" s="11">
        <v>7</v>
      </c>
      <c r="L26" s="10">
        <v>5.46875</v>
      </c>
      <c r="M26" s="11">
        <v>12</v>
      </c>
      <c r="N26" s="10">
        <v>9.375</v>
      </c>
      <c r="O26" s="34">
        <f t="shared" si="5"/>
        <v>0.2109375</v>
      </c>
      <c r="P26" s="11">
        <v>7</v>
      </c>
      <c r="Q26" s="10">
        <v>5.46875</v>
      </c>
      <c r="R26" s="11">
        <v>11</v>
      </c>
      <c r="S26" s="10">
        <v>8.59375</v>
      </c>
      <c r="T26" s="11">
        <v>5</v>
      </c>
      <c r="U26" s="10">
        <v>3.90625</v>
      </c>
      <c r="V26" s="34">
        <f t="shared" si="6"/>
        <v>0.1796875</v>
      </c>
      <c r="W26" s="11">
        <v>2</v>
      </c>
      <c r="X26" s="10">
        <v>1.5625</v>
      </c>
      <c r="Y26" s="11">
        <v>6</v>
      </c>
      <c r="Z26" s="10">
        <v>4.6875</v>
      </c>
      <c r="AA26" s="34">
        <f t="shared" si="4"/>
        <v>6.25E-2</v>
      </c>
      <c r="AB26" s="11">
        <v>6</v>
      </c>
      <c r="AC26" s="67">
        <v>4.6875</v>
      </c>
      <c r="AD26" s="41">
        <v>3.0031249999999998</v>
      </c>
    </row>
    <row r="27" spans="1:30">
      <c r="A27" s="8" t="s">
        <v>52</v>
      </c>
      <c r="B27" s="8" t="s">
        <v>60</v>
      </c>
      <c r="C27" s="13">
        <f t="shared" ref="C27:C46" si="8">D27+F27+I27+K27+M27+P27+R27+T27+W27+Y27+AB27</f>
        <v>200</v>
      </c>
      <c r="D27" s="9">
        <v>91</v>
      </c>
      <c r="E27" s="10">
        <v>45.5</v>
      </c>
      <c r="F27" s="11">
        <v>45</v>
      </c>
      <c r="G27" s="10">
        <v>22.5</v>
      </c>
      <c r="H27" s="34">
        <f t="shared" si="3"/>
        <v>0.68</v>
      </c>
      <c r="I27" s="11">
        <v>17</v>
      </c>
      <c r="J27" s="10">
        <v>8.5</v>
      </c>
      <c r="K27" s="11">
        <v>25</v>
      </c>
      <c r="L27" s="10">
        <v>12.5</v>
      </c>
      <c r="M27" s="11">
        <v>10</v>
      </c>
      <c r="N27" s="10">
        <v>5</v>
      </c>
      <c r="O27" s="34">
        <f t="shared" ref="O27:O44" si="9">((I27+K27+M27)/C27)</f>
        <v>0.26</v>
      </c>
      <c r="P27" s="11">
        <v>4</v>
      </c>
      <c r="Q27" s="10">
        <v>2</v>
      </c>
      <c r="R27" s="11">
        <v>4</v>
      </c>
      <c r="S27" s="10">
        <v>2</v>
      </c>
      <c r="T27" s="11">
        <v>1</v>
      </c>
      <c r="U27" s="10">
        <v>0.5</v>
      </c>
      <c r="V27" s="34">
        <f t="shared" si="6"/>
        <v>4.4999999999999998E-2</v>
      </c>
      <c r="W27" s="11">
        <v>0</v>
      </c>
      <c r="X27" s="10">
        <v>0</v>
      </c>
      <c r="Y27" s="11">
        <v>0</v>
      </c>
      <c r="Z27" s="10">
        <v>0</v>
      </c>
      <c r="AA27" s="34">
        <f t="shared" si="4"/>
        <v>0</v>
      </c>
      <c r="AB27" s="11">
        <v>3</v>
      </c>
      <c r="AC27" s="67">
        <v>1.5</v>
      </c>
      <c r="AD27" s="41">
        <v>3.5375000000000001</v>
      </c>
    </row>
    <row r="28" spans="1:30">
      <c r="A28" s="8" t="s">
        <v>33</v>
      </c>
      <c r="B28" s="8" t="s">
        <v>61</v>
      </c>
      <c r="C28" s="13">
        <f t="shared" si="8"/>
        <v>133</v>
      </c>
      <c r="D28" s="9">
        <v>40</v>
      </c>
      <c r="E28" s="12">
        <v>30.075187969924801</v>
      </c>
      <c r="F28" s="11">
        <v>21</v>
      </c>
      <c r="G28" s="10">
        <v>15.789473684210501</v>
      </c>
      <c r="H28" s="34">
        <f t="shared" si="3"/>
        <v>0.45864661654135336</v>
      </c>
      <c r="I28" s="11">
        <v>8</v>
      </c>
      <c r="J28" s="10">
        <v>6.0150375939849603</v>
      </c>
      <c r="K28" s="11">
        <v>12</v>
      </c>
      <c r="L28" s="10">
        <v>9.0225563909774404</v>
      </c>
      <c r="M28" s="11">
        <v>14</v>
      </c>
      <c r="N28" s="10">
        <v>10.526315789473699</v>
      </c>
      <c r="O28" s="34">
        <f t="shared" si="9"/>
        <v>0.25563909774436089</v>
      </c>
      <c r="P28" s="11">
        <v>6</v>
      </c>
      <c r="Q28" s="10">
        <v>4.5112781954887202</v>
      </c>
      <c r="R28" s="11">
        <v>8</v>
      </c>
      <c r="S28" s="10">
        <v>6.0150375939849603</v>
      </c>
      <c r="T28" s="11">
        <v>9</v>
      </c>
      <c r="U28" s="10">
        <v>6.7669172932330799</v>
      </c>
      <c r="V28" s="34">
        <f t="shared" ref="V28:V37" si="10">((P28+R28+T28)/C28)</f>
        <v>0.17293233082706766</v>
      </c>
      <c r="W28" s="11">
        <v>2</v>
      </c>
      <c r="X28" s="10">
        <v>1.5037593984962401</v>
      </c>
      <c r="Y28" s="11">
        <v>5</v>
      </c>
      <c r="Z28" s="10">
        <v>3.7593984962406002</v>
      </c>
      <c r="AA28" s="34">
        <f t="shared" si="4"/>
        <v>5.2631578947368418E-2</v>
      </c>
      <c r="AB28" s="11">
        <v>8</v>
      </c>
      <c r="AC28" s="67">
        <v>6.0150375939849603</v>
      </c>
      <c r="AD28" s="41">
        <v>2.9368421052631577</v>
      </c>
    </row>
    <row r="29" spans="1:30">
      <c r="A29" s="8" t="s">
        <v>62</v>
      </c>
      <c r="B29" s="8" t="s">
        <v>62</v>
      </c>
      <c r="C29" s="13">
        <f t="shared" si="8"/>
        <v>348</v>
      </c>
      <c r="D29" s="9">
        <v>49</v>
      </c>
      <c r="E29" s="10">
        <v>14.080459770114899</v>
      </c>
      <c r="F29" s="11">
        <v>40</v>
      </c>
      <c r="G29" s="10">
        <v>11.4942528735632</v>
      </c>
      <c r="H29" s="34">
        <f t="shared" si="3"/>
        <v>0.2557471264367816</v>
      </c>
      <c r="I29" s="11">
        <v>32</v>
      </c>
      <c r="J29" s="10">
        <v>9.1954022988505706</v>
      </c>
      <c r="K29" s="11">
        <v>50</v>
      </c>
      <c r="L29" s="10">
        <v>14.367816091953999</v>
      </c>
      <c r="M29" s="11">
        <v>52</v>
      </c>
      <c r="N29" s="10">
        <v>14.9425287356322</v>
      </c>
      <c r="O29" s="34">
        <f t="shared" si="9"/>
        <v>0.38505747126436779</v>
      </c>
      <c r="P29" s="11">
        <v>24</v>
      </c>
      <c r="Q29" s="10">
        <v>6.8965517241379297</v>
      </c>
      <c r="R29" s="11">
        <v>37</v>
      </c>
      <c r="S29" s="10">
        <v>10.632183908046001</v>
      </c>
      <c r="T29" s="11">
        <v>21</v>
      </c>
      <c r="U29" s="10">
        <v>6.0344827586206904</v>
      </c>
      <c r="V29" s="34">
        <f t="shared" si="10"/>
        <v>0.23563218390804597</v>
      </c>
      <c r="W29" s="11">
        <v>14</v>
      </c>
      <c r="X29" s="10">
        <v>4.0229885057471302</v>
      </c>
      <c r="Y29" s="11">
        <v>16</v>
      </c>
      <c r="Z29" s="10">
        <v>4.5977011494252897</v>
      </c>
      <c r="AA29" s="34">
        <f t="shared" si="4"/>
        <v>8.6206896551724144E-2</v>
      </c>
      <c r="AB29" s="11">
        <v>13</v>
      </c>
      <c r="AC29" s="67">
        <v>3.73563218390805</v>
      </c>
      <c r="AD29" s="41">
        <v>2.6985632183908046</v>
      </c>
    </row>
    <row r="30" spans="1:30">
      <c r="A30" s="8" t="s">
        <v>63</v>
      </c>
      <c r="B30" s="8" t="s">
        <v>64</v>
      </c>
      <c r="C30" s="13">
        <f t="shared" si="8"/>
        <v>79</v>
      </c>
      <c r="D30" s="14">
        <v>66</v>
      </c>
      <c r="E30" s="10">
        <v>83.544303797468402</v>
      </c>
      <c r="F30" s="11">
        <v>6</v>
      </c>
      <c r="G30" s="10">
        <v>7.59493670886076</v>
      </c>
      <c r="H30" s="34">
        <f t="shared" si="3"/>
        <v>0.91139240506329111</v>
      </c>
      <c r="I30" s="11">
        <v>1</v>
      </c>
      <c r="J30" s="10">
        <v>1.26582278481013</v>
      </c>
      <c r="K30" s="11">
        <v>0</v>
      </c>
      <c r="L30" s="10">
        <v>0</v>
      </c>
      <c r="M30" s="11">
        <v>2</v>
      </c>
      <c r="N30" s="10">
        <v>2.5316455696202498</v>
      </c>
      <c r="O30" s="34">
        <f t="shared" si="9"/>
        <v>3.7974683544303799E-2</v>
      </c>
      <c r="P30" s="11">
        <v>1</v>
      </c>
      <c r="Q30" s="10">
        <v>1.26582278481013</v>
      </c>
      <c r="R30" s="11">
        <v>1</v>
      </c>
      <c r="S30" s="10">
        <v>1.26582278481013</v>
      </c>
      <c r="T30" s="11">
        <v>0</v>
      </c>
      <c r="U30" s="10">
        <v>0</v>
      </c>
      <c r="V30" s="34">
        <f t="shared" si="10"/>
        <v>2.5316455696202531E-2</v>
      </c>
      <c r="W30" s="11">
        <v>1</v>
      </c>
      <c r="X30" s="10">
        <v>1.26582278481013</v>
      </c>
      <c r="Y30" s="11">
        <v>0</v>
      </c>
      <c r="Z30" s="10">
        <v>0</v>
      </c>
      <c r="AA30" s="34">
        <f t="shared" si="4"/>
        <v>1.2658227848101266E-2</v>
      </c>
      <c r="AB30" s="11">
        <v>1</v>
      </c>
      <c r="AC30" s="67">
        <v>1.26582278481013</v>
      </c>
      <c r="AD30" s="41">
        <v>3.8037974683544302</v>
      </c>
    </row>
    <row r="31" spans="1:30">
      <c r="A31" s="8" t="s">
        <v>65</v>
      </c>
      <c r="B31" s="8" t="s">
        <v>66</v>
      </c>
      <c r="C31" s="13">
        <f t="shared" si="8"/>
        <v>440</v>
      </c>
      <c r="D31" s="14">
        <v>273</v>
      </c>
      <c r="E31" s="10">
        <v>62.045454545454497</v>
      </c>
      <c r="F31" s="11">
        <v>79</v>
      </c>
      <c r="G31" s="10">
        <v>17.954545454545499</v>
      </c>
      <c r="H31" s="34">
        <f t="shared" si="3"/>
        <v>0.8</v>
      </c>
      <c r="I31" s="11">
        <v>28</v>
      </c>
      <c r="J31" s="10">
        <v>6.3636363636363598</v>
      </c>
      <c r="K31" s="11">
        <v>22</v>
      </c>
      <c r="L31" s="10">
        <v>5</v>
      </c>
      <c r="M31" s="11">
        <v>12</v>
      </c>
      <c r="N31" s="10">
        <v>2.7272727272727302</v>
      </c>
      <c r="O31" s="34">
        <f t="shared" si="9"/>
        <v>0.1409090909090909</v>
      </c>
      <c r="P31" s="11">
        <v>2</v>
      </c>
      <c r="Q31" s="10">
        <v>0.45454545454545497</v>
      </c>
      <c r="R31" s="11">
        <v>3</v>
      </c>
      <c r="S31" s="10">
        <v>0.68181818181818199</v>
      </c>
      <c r="T31" s="11">
        <v>7</v>
      </c>
      <c r="U31" s="10">
        <v>1.5909090909090899</v>
      </c>
      <c r="V31" s="34">
        <f t="shared" si="10"/>
        <v>2.7272727272727271E-2</v>
      </c>
      <c r="W31" s="11">
        <v>1</v>
      </c>
      <c r="X31" s="10">
        <v>0.22727272727272699</v>
      </c>
      <c r="Y31" s="11">
        <v>3</v>
      </c>
      <c r="Z31" s="10">
        <v>0.68181818181818199</v>
      </c>
      <c r="AA31" s="34">
        <f t="shared" si="4"/>
        <v>9.0909090909090905E-3</v>
      </c>
      <c r="AB31" s="11">
        <v>10</v>
      </c>
      <c r="AC31" s="67">
        <v>2.2727272727272698</v>
      </c>
      <c r="AD31" s="41">
        <v>3.6406818181818181</v>
      </c>
    </row>
    <row r="32" spans="1:30">
      <c r="A32" s="8" t="s">
        <v>67</v>
      </c>
      <c r="B32" s="8" t="s">
        <v>68</v>
      </c>
      <c r="C32" s="13">
        <f t="shared" si="8"/>
        <v>368</v>
      </c>
      <c r="D32" s="9">
        <v>78</v>
      </c>
      <c r="E32" s="10">
        <v>21.195652173913</v>
      </c>
      <c r="F32" s="11">
        <v>29</v>
      </c>
      <c r="G32" s="10">
        <v>7.8804347826086998</v>
      </c>
      <c r="H32" s="34">
        <f t="shared" si="3"/>
        <v>0.29076086956521741</v>
      </c>
      <c r="I32" s="11">
        <v>29</v>
      </c>
      <c r="J32" s="10">
        <v>7.8804347826086998</v>
      </c>
      <c r="K32" s="11">
        <v>66</v>
      </c>
      <c r="L32" s="10">
        <v>17.934782608695699</v>
      </c>
      <c r="M32" s="11">
        <v>32</v>
      </c>
      <c r="N32" s="10">
        <v>8.6956521739130395</v>
      </c>
      <c r="O32" s="34">
        <f t="shared" si="9"/>
        <v>0.34510869565217389</v>
      </c>
      <c r="P32" s="11">
        <v>31</v>
      </c>
      <c r="Q32" s="10">
        <v>8.4239130434782599</v>
      </c>
      <c r="R32" s="11">
        <v>31</v>
      </c>
      <c r="S32" s="10">
        <v>8.4239130434782599</v>
      </c>
      <c r="T32" s="11">
        <v>21</v>
      </c>
      <c r="U32" s="10">
        <v>5.7065217391304301</v>
      </c>
      <c r="V32" s="34">
        <f t="shared" si="10"/>
        <v>0.22554347826086957</v>
      </c>
      <c r="W32" s="11">
        <v>9</v>
      </c>
      <c r="X32" s="10">
        <v>2.4456521739130399</v>
      </c>
      <c r="Y32" s="11">
        <v>27</v>
      </c>
      <c r="Z32" s="10">
        <v>7.3369565217391299</v>
      </c>
      <c r="AA32" s="34">
        <f t="shared" si="4"/>
        <v>9.7826086956521743E-2</v>
      </c>
      <c r="AB32" s="11">
        <v>15</v>
      </c>
      <c r="AC32" s="67">
        <v>4.0760869565217401</v>
      </c>
      <c r="AD32" s="41">
        <v>2.7366847826086955</v>
      </c>
    </row>
    <row r="33" spans="1:30">
      <c r="A33" s="8" t="s">
        <v>52</v>
      </c>
      <c r="B33" s="8" t="s">
        <v>69</v>
      </c>
      <c r="C33" s="13">
        <f t="shared" si="8"/>
        <v>786</v>
      </c>
      <c r="D33" s="9">
        <v>274</v>
      </c>
      <c r="E33" s="10">
        <v>34.8600508905852</v>
      </c>
      <c r="F33" s="11">
        <v>147</v>
      </c>
      <c r="G33" s="10">
        <v>18.702290076335899</v>
      </c>
      <c r="H33" s="34">
        <f t="shared" si="3"/>
        <v>0.53562340966921118</v>
      </c>
      <c r="I33" s="11">
        <v>112</v>
      </c>
      <c r="J33" s="10">
        <v>14.249363867684499</v>
      </c>
      <c r="K33" s="11">
        <v>81</v>
      </c>
      <c r="L33" s="10">
        <v>10.305343511450401</v>
      </c>
      <c r="M33" s="11">
        <v>49</v>
      </c>
      <c r="N33" s="10">
        <v>6.2340966921119598</v>
      </c>
      <c r="O33" s="34">
        <f t="shared" si="9"/>
        <v>0.30788804071246817</v>
      </c>
      <c r="P33" s="11">
        <v>26</v>
      </c>
      <c r="Q33" s="10">
        <v>3.30788804071247</v>
      </c>
      <c r="R33" s="11">
        <v>22</v>
      </c>
      <c r="S33" s="10">
        <v>2.7989821882951702</v>
      </c>
      <c r="T33" s="11">
        <v>16</v>
      </c>
      <c r="U33" s="10">
        <v>2.0356234096692098</v>
      </c>
      <c r="V33" s="34">
        <f t="shared" si="10"/>
        <v>8.1424936386768454E-2</v>
      </c>
      <c r="W33" s="11">
        <v>8</v>
      </c>
      <c r="X33" s="10">
        <v>1.01781170483461</v>
      </c>
      <c r="Y33" s="11">
        <v>19</v>
      </c>
      <c r="Z33" s="10">
        <v>2.41730279898219</v>
      </c>
      <c r="AA33" s="34">
        <f t="shared" si="4"/>
        <v>3.4351145038167941E-2</v>
      </c>
      <c r="AB33" s="11">
        <v>32</v>
      </c>
      <c r="AC33" s="67">
        <v>4.0712468193384197</v>
      </c>
      <c r="AD33" s="41">
        <v>3.2381679389312978</v>
      </c>
    </row>
    <row r="34" spans="1:30">
      <c r="A34" s="8" t="s">
        <v>33</v>
      </c>
      <c r="B34" s="8" t="s">
        <v>70</v>
      </c>
      <c r="C34" s="13">
        <f t="shared" si="8"/>
        <v>109</v>
      </c>
      <c r="D34" s="9">
        <v>60</v>
      </c>
      <c r="E34" s="10">
        <v>55.045871559632999</v>
      </c>
      <c r="F34" s="11">
        <v>19</v>
      </c>
      <c r="G34" s="10">
        <v>17.431192660550501</v>
      </c>
      <c r="H34" s="34">
        <f t="shared" si="3"/>
        <v>0.72477064220183485</v>
      </c>
      <c r="I34" s="11">
        <v>8</v>
      </c>
      <c r="J34" s="10">
        <v>7.3394495412843996</v>
      </c>
      <c r="K34" s="11">
        <v>9</v>
      </c>
      <c r="L34" s="10">
        <v>8.2568807339449606</v>
      </c>
      <c r="M34" s="11">
        <v>3</v>
      </c>
      <c r="N34" s="10">
        <v>2.75229357798165</v>
      </c>
      <c r="O34" s="34">
        <f t="shared" si="9"/>
        <v>0.1834862385321101</v>
      </c>
      <c r="P34" s="11">
        <v>2</v>
      </c>
      <c r="Q34" s="10">
        <v>1.8348623853210999</v>
      </c>
      <c r="R34" s="11">
        <v>5</v>
      </c>
      <c r="S34" s="10">
        <v>4.5871559633027497</v>
      </c>
      <c r="T34" s="11">
        <v>1</v>
      </c>
      <c r="U34" s="10">
        <v>0.91743119266055095</v>
      </c>
      <c r="V34" s="34">
        <f t="shared" si="10"/>
        <v>7.3394495412844041E-2</v>
      </c>
      <c r="W34" s="11">
        <v>0</v>
      </c>
      <c r="X34" s="10">
        <v>0</v>
      </c>
      <c r="Y34" s="11">
        <v>2</v>
      </c>
      <c r="Z34" s="10">
        <v>1.8348623853210999</v>
      </c>
      <c r="AA34" s="34">
        <f t="shared" si="4"/>
        <v>1.834862385321101E-2</v>
      </c>
      <c r="AB34" s="11">
        <v>0</v>
      </c>
      <c r="AC34" s="67">
        <v>0</v>
      </c>
      <c r="AD34" s="41">
        <v>3.5788990825688072</v>
      </c>
    </row>
    <row r="35" spans="1:30">
      <c r="A35" s="8" t="s">
        <v>39</v>
      </c>
      <c r="B35" s="8" t="s">
        <v>71</v>
      </c>
      <c r="C35" s="13">
        <f t="shared" si="8"/>
        <v>102</v>
      </c>
      <c r="D35" s="9">
        <v>14</v>
      </c>
      <c r="E35" s="10">
        <v>13.7254901960784</v>
      </c>
      <c r="F35" s="11">
        <v>8</v>
      </c>
      <c r="G35" s="10">
        <v>7.8431372549019596</v>
      </c>
      <c r="H35" s="34">
        <f t="shared" si="3"/>
        <v>0.21568627450980393</v>
      </c>
      <c r="I35" s="11">
        <v>10</v>
      </c>
      <c r="J35" s="10">
        <v>9.8039215686274499</v>
      </c>
      <c r="K35" s="11">
        <v>15</v>
      </c>
      <c r="L35" s="10">
        <v>14.705882352941201</v>
      </c>
      <c r="M35" s="11">
        <v>8</v>
      </c>
      <c r="N35" s="10">
        <v>7.8431372549019596</v>
      </c>
      <c r="O35" s="34">
        <f t="shared" si="9"/>
        <v>0.3235294117647059</v>
      </c>
      <c r="P35" s="11">
        <v>6</v>
      </c>
      <c r="Q35" s="10">
        <v>5.8823529411764701</v>
      </c>
      <c r="R35" s="11">
        <v>14</v>
      </c>
      <c r="S35" s="10">
        <v>13.7254901960784</v>
      </c>
      <c r="T35" s="11">
        <v>5</v>
      </c>
      <c r="U35" s="10">
        <v>4.9019607843137303</v>
      </c>
      <c r="V35" s="34">
        <f t="shared" si="10"/>
        <v>0.24509803921568626</v>
      </c>
      <c r="W35" s="11">
        <v>2</v>
      </c>
      <c r="X35" s="10">
        <v>1.9607843137254899</v>
      </c>
      <c r="Y35" s="11">
        <v>7</v>
      </c>
      <c r="Z35" s="10">
        <v>6.8627450980392197</v>
      </c>
      <c r="AA35" s="34">
        <f t="shared" si="4"/>
        <v>8.8235294117647065E-2</v>
      </c>
      <c r="AB35" s="11">
        <v>13</v>
      </c>
      <c r="AC35" s="67">
        <v>12.7450980392157</v>
      </c>
      <c r="AD35" s="41">
        <v>2.4029411764705881</v>
      </c>
    </row>
    <row r="36" spans="1:30">
      <c r="A36" s="8"/>
      <c r="B36" s="8" t="s">
        <v>72</v>
      </c>
      <c r="C36" s="13">
        <f t="shared" si="8"/>
        <v>748</v>
      </c>
      <c r="D36" s="9">
        <v>272</v>
      </c>
      <c r="E36" s="10">
        <v>36.363636363636402</v>
      </c>
      <c r="F36" s="11">
        <v>120</v>
      </c>
      <c r="G36" s="10">
        <v>16.042780748663102</v>
      </c>
      <c r="H36" s="34">
        <f t="shared" si="3"/>
        <v>0.52406417112299464</v>
      </c>
      <c r="I36" s="11">
        <v>91</v>
      </c>
      <c r="J36" s="10">
        <v>12.165775401069499</v>
      </c>
      <c r="K36" s="11">
        <v>76</v>
      </c>
      <c r="L36" s="10">
        <v>10.160427807486601</v>
      </c>
      <c r="M36" s="11">
        <v>43</v>
      </c>
      <c r="N36" s="10">
        <v>5.7486631016042802</v>
      </c>
      <c r="O36" s="34">
        <f t="shared" si="9"/>
        <v>0.28074866310160429</v>
      </c>
      <c r="P36" s="11">
        <v>31</v>
      </c>
      <c r="Q36" s="10">
        <v>4.1443850267379698</v>
      </c>
      <c r="R36" s="11">
        <v>40</v>
      </c>
      <c r="S36" s="10">
        <v>5.3475935828876997</v>
      </c>
      <c r="T36" s="11">
        <v>18</v>
      </c>
      <c r="U36" s="10">
        <v>2.40641711229947</v>
      </c>
      <c r="V36" s="34">
        <f t="shared" si="10"/>
        <v>0.11898395721925134</v>
      </c>
      <c r="W36" s="11">
        <v>14</v>
      </c>
      <c r="X36" s="10">
        <v>1.8716577540107</v>
      </c>
      <c r="Y36" s="11">
        <v>15</v>
      </c>
      <c r="Z36" s="10">
        <v>2.0053475935828899</v>
      </c>
      <c r="AA36" s="34">
        <f t="shared" si="4"/>
        <v>3.8770053475935831E-2</v>
      </c>
      <c r="AB36" s="11">
        <v>28</v>
      </c>
      <c r="AC36" s="67">
        <v>3.7433155080213898</v>
      </c>
      <c r="AD36" s="41">
        <v>3.197192513368984</v>
      </c>
    </row>
    <row r="37" spans="1:30">
      <c r="A37" s="8" t="s">
        <v>73</v>
      </c>
      <c r="B37" s="8" t="s">
        <v>73</v>
      </c>
      <c r="C37" s="13">
        <f t="shared" si="8"/>
        <v>309</v>
      </c>
      <c r="D37" s="9">
        <v>68</v>
      </c>
      <c r="E37" s="10">
        <v>22.006472491909399</v>
      </c>
      <c r="F37" s="11">
        <v>32</v>
      </c>
      <c r="G37" s="10">
        <v>10.3559870550162</v>
      </c>
      <c r="H37" s="34">
        <f t="shared" si="3"/>
        <v>0.32362459546925565</v>
      </c>
      <c r="I37" s="11">
        <v>28</v>
      </c>
      <c r="J37" s="10">
        <v>9.0614886731391593</v>
      </c>
      <c r="K37" s="11">
        <v>52</v>
      </c>
      <c r="L37" s="10">
        <v>16.828478964401299</v>
      </c>
      <c r="M37" s="11">
        <v>36</v>
      </c>
      <c r="N37" s="10">
        <v>11.6504854368932</v>
      </c>
      <c r="O37" s="34">
        <f t="shared" si="9"/>
        <v>0.37540453074433655</v>
      </c>
      <c r="P37" s="11">
        <v>20</v>
      </c>
      <c r="Q37" s="10">
        <v>6.4724919093851101</v>
      </c>
      <c r="R37" s="11">
        <v>22</v>
      </c>
      <c r="S37" s="10">
        <v>7.11974110032362</v>
      </c>
      <c r="T37" s="11">
        <v>19</v>
      </c>
      <c r="U37" s="10">
        <v>6.1488673139158596</v>
      </c>
      <c r="V37" s="34">
        <f t="shared" si="10"/>
        <v>0.19741100323624594</v>
      </c>
      <c r="W37" s="11">
        <v>7</v>
      </c>
      <c r="X37" s="10">
        <v>2.2653721682847898</v>
      </c>
      <c r="Y37" s="11">
        <v>16</v>
      </c>
      <c r="Z37" s="10">
        <v>5.1779935275080904</v>
      </c>
      <c r="AA37" s="34">
        <f t="shared" si="4"/>
        <v>7.4433656957928807E-2</v>
      </c>
      <c r="AB37" s="11">
        <v>9</v>
      </c>
      <c r="AC37" s="67">
        <v>2.9126213592233001</v>
      </c>
      <c r="AD37" s="41">
        <v>2.8588996763754047</v>
      </c>
    </row>
    <row r="38" spans="1:30">
      <c r="A38" s="8" t="s">
        <v>39</v>
      </c>
      <c r="B38" s="8" t="s">
        <v>74</v>
      </c>
      <c r="C38" s="13">
        <f t="shared" si="8"/>
        <v>97</v>
      </c>
      <c r="D38" s="9">
        <v>45</v>
      </c>
      <c r="E38" s="10">
        <v>46.3917525773196</v>
      </c>
      <c r="F38" s="11">
        <v>13</v>
      </c>
      <c r="G38" s="10">
        <v>13.4020618556701</v>
      </c>
      <c r="H38" s="34">
        <f t="shared" si="3"/>
        <v>0.59793814432989689</v>
      </c>
      <c r="I38" s="11">
        <v>6</v>
      </c>
      <c r="J38" s="10">
        <v>6.1855670103092804</v>
      </c>
      <c r="K38" s="11">
        <v>7</v>
      </c>
      <c r="L38" s="10">
        <v>7.2164948453608204</v>
      </c>
      <c r="M38" s="11">
        <v>5</v>
      </c>
      <c r="N38" s="10">
        <v>5.1546391752577296</v>
      </c>
      <c r="O38" s="34">
        <f t="shared" si="9"/>
        <v>0.18556701030927836</v>
      </c>
      <c r="P38" s="11">
        <v>6</v>
      </c>
      <c r="Q38" s="10">
        <v>6.1855670103092804</v>
      </c>
      <c r="R38" s="11">
        <v>3</v>
      </c>
      <c r="S38" s="10">
        <v>3.0927835051546402</v>
      </c>
      <c r="T38" s="11">
        <v>4</v>
      </c>
      <c r="U38" s="10">
        <v>4.1237113402061896</v>
      </c>
      <c r="V38" s="34">
        <f t="shared" ref="V38:V77" si="11">((P38+R38+T38)/C38)</f>
        <v>0.13402061855670103</v>
      </c>
      <c r="W38" s="11">
        <v>3</v>
      </c>
      <c r="X38" s="10">
        <v>3.0927835051546402</v>
      </c>
      <c r="Y38" s="11">
        <v>4</v>
      </c>
      <c r="Z38" s="10">
        <v>4.1237113402061896</v>
      </c>
      <c r="AA38" s="34">
        <f t="shared" si="4"/>
        <v>7.2164948453608241E-2</v>
      </c>
      <c r="AB38" s="11">
        <v>1</v>
      </c>
      <c r="AC38" s="67">
        <v>1.0309278350515501</v>
      </c>
      <c r="AD38" s="41">
        <v>3.2670103092783505</v>
      </c>
    </row>
    <row r="39" spans="1:30">
      <c r="A39" s="8" t="s">
        <v>73</v>
      </c>
      <c r="B39" s="8" t="s">
        <v>75</v>
      </c>
      <c r="C39" s="13">
        <f t="shared" si="8"/>
        <v>86</v>
      </c>
      <c r="D39" s="9">
        <v>15</v>
      </c>
      <c r="E39" s="10">
        <v>17.441860465116299</v>
      </c>
      <c r="F39" s="11">
        <v>15</v>
      </c>
      <c r="G39" s="10">
        <v>17.441860465116299</v>
      </c>
      <c r="H39" s="34">
        <f t="shared" si="3"/>
        <v>0.34883720930232559</v>
      </c>
      <c r="I39" s="11">
        <v>16</v>
      </c>
      <c r="J39" s="10">
        <v>18.604651162790699</v>
      </c>
      <c r="K39" s="11">
        <v>9</v>
      </c>
      <c r="L39" s="10">
        <v>10.4651162790698</v>
      </c>
      <c r="M39" s="11">
        <v>8</v>
      </c>
      <c r="N39" s="10">
        <v>9.3023255813953494</v>
      </c>
      <c r="O39" s="34">
        <f t="shared" si="9"/>
        <v>0.38372093023255816</v>
      </c>
      <c r="P39" s="11">
        <v>6</v>
      </c>
      <c r="Q39" s="10">
        <v>6.9767441860465098</v>
      </c>
      <c r="R39" s="11">
        <v>5</v>
      </c>
      <c r="S39" s="10">
        <v>5.81395348837209</v>
      </c>
      <c r="T39" s="11">
        <v>4</v>
      </c>
      <c r="U39" s="10">
        <v>4.6511627906976702</v>
      </c>
      <c r="V39" s="34">
        <f t="shared" si="11"/>
        <v>0.1744186046511628</v>
      </c>
      <c r="W39" s="11">
        <v>3</v>
      </c>
      <c r="X39" s="10">
        <v>3.4883720930232598</v>
      </c>
      <c r="Y39" s="11">
        <v>3</v>
      </c>
      <c r="Z39" s="10">
        <v>3.4883720930232598</v>
      </c>
      <c r="AA39" s="34">
        <f t="shared" si="4"/>
        <v>6.9767441860465115E-2</v>
      </c>
      <c r="AB39" s="11">
        <v>2</v>
      </c>
      <c r="AC39" s="67">
        <v>2.32558139534884</v>
      </c>
      <c r="AD39" s="41">
        <v>2.9581395348837209</v>
      </c>
    </row>
    <row r="40" spans="1:30">
      <c r="A40" s="8" t="s">
        <v>50</v>
      </c>
      <c r="B40" s="8" t="s">
        <v>76</v>
      </c>
      <c r="C40" s="13">
        <f t="shared" si="8"/>
        <v>18</v>
      </c>
      <c r="D40" s="9">
        <v>11</v>
      </c>
      <c r="E40" s="10">
        <v>61.1111111111111</v>
      </c>
      <c r="F40" s="11">
        <v>3</v>
      </c>
      <c r="G40" s="10">
        <v>16.6666666666667</v>
      </c>
      <c r="H40" s="34">
        <f t="shared" si="3"/>
        <v>0.77777777777777779</v>
      </c>
      <c r="I40" s="11">
        <v>0</v>
      </c>
      <c r="J40" s="10">
        <v>0</v>
      </c>
      <c r="K40" s="11">
        <v>1</v>
      </c>
      <c r="L40" s="10">
        <v>5.5555555555555598</v>
      </c>
      <c r="M40" s="11">
        <v>0</v>
      </c>
      <c r="N40" s="10">
        <v>0</v>
      </c>
      <c r="O40" s="34">
        <f t="shared" si="9"/>
        <v>5.5555555555555552E-2</v>
      </c>
      <c r="P40" s="11">
        <v>1</v>
      </c>
      <c r="Q40" s="10">
        <v>5.5555555555555598</v>
      </c>
      <c r="R40" s="11">
        <v>0</v>
      </c>
      <c r="S40" s="10">
        <v>0</v>
      </c>
      <c r="T40" s="11">
        <v>1</v>
      </c>
      <c r="U40" s="10">
        <v>5.5555555555555598</v>
      </c>
      <c r="V40" s="34">
        <f t="shared" si="11"/>
        <v>0.1111111111111111</v>
      </c>
      <c r="W40" s="11">
        <v>0</v>
      </c>
      <c r="X40" s="10">
        <v>0</v>
      </c>
      <c r="Y40" s="11">
        <v>0</v>
      </c>
      <c r="Z40" s="10">
        <v>0</v>
      </c>
      <c r="AA40" s="34">
        <f t="shared" si="4"/>
        <v>0</v>
      </c>
      <c r="AB40" s="11">
        <v>1</v>
      </c>
      <c r="AC40" s="67">
        <v>5.5555555555555598</v>
      </c>
      <c r="AD40" s="41">
        <v>3.45</v>
      </c>
    </row>
    <row r="41" spans="1:30">
      <c r="A41" s="8" t="s">
        <v>77</v>
      </c>
      <c r="B41" s="8" t="s">
        <v>78</v>
      </c>
      <c r="C41" s="13">
        <f t="shared" si="8"/>
        <v>29</v>
      </c>
      <c r="D41" s="9">
        <v>24</v>
      </c>
      <c r="E41" s="10">
        <v>82.758620689655203</v>
      </c>
      <c r="F41" s="11">
        <v>2</v>
      </c>
      <c r="G41" s="10">
        <v>6.8965517241379297</v>
      </c>
      <c r="H41" s="34">
        <f t="shared" si="3"/>
        <v>0.89655172413793105</v>
      </c>
      <c r="I41" s="11">
        <v>1</v>
      </c>
      <c r="J41" s="10">
        <v>3.4482758620689702</v>
      </c>
      <c r="K41" s="11">
        <v>1</v>
      </c>
      <c r="L41" s="10">
        <v>3.4482758620689702</v>
      </c>
      <c r="M41" s="11">
        <v>0</v>
      </c>
      <c r="N41" s="10">
        <v>0</v>
      </c>
      <c r="O41" s="34">
        <f t="shared" si="9"/>
        <v>6.8965517241379309E-2</v>
      </c>
      <c r="P41" s="11">
        <v>0</v>
      </c>
      <c r="Q41" s="10">
        <v>0</v>
      </c>
      <c r="R41" s="11">
        <v>1</v>
      </c>
      <c r="S41" s="10">
        <v>3.4482758620689702</v>
      </c>
      <c r="T41" s="11">
        <v>0</v>
      </c>
      <c r="U41" s="10">
        <v>0</v>
      </c>
      <c r="V41" s="34">
        <f t="shared" si="11"/>
        <v>3.4482758620689655E-2</v>
      </c>
      <c r="W41" s="11">
        <v>0</v>
      </c>
      <c r="X41" s="10">
        <v>0</v>
      </c>
      <c r="Y41" s="11">
        <v>0</v>
      </c>
      <c r="Z41" s="10">
        <v>0</v>
      </c>
      <c r="AA41" s="34">
        <f t="shared" si="4"/>
        <v>0</v>
      </c>
      <c r="AB41" s="11">
        <v>0</v>
      </c>
      <c r="AC41" s="67">
        <v>0</v>
      </c>
      <c r="AD41" s="41">
        <v>3.8517241379310345</v>
      </c>
    </row>
    <row r="42" spans="1:30">
      <c r="A42" s="8" t="s">
        <v>79</v>
      </c>
      <c r="B42" s="8" t="s">
        <v>80</v>
      </c>
      <c r="C42" s="13">
        <f t="shared" si="8"/>
        <v>334</v>
      </c>
      <c r="D42" s="9">
        <v>119</v>
      </c>
      <c r="E42" s="10">
        <v>35.628742514970099</v>
      </c>
      <c r="F42" s="11">
        <v>45</v>
      </c>
      <c r="G42" s="10">
        <v>13.473053892215599</v>
      </c>
      <c r="H42" s="34">
        <f t="shared" si="3"/>
        <v>0.49101796407185627</v>
      </c>
      <c r="I42" s="11">
        <v>43</v>
      </c>
      <c r="J42" s="10">
        <v>12.874251497006</v>
      </c>
      <c r="K42" s="11">
        <v>40</v>
      </c>
      <c r="L42" s="10">
        <v>11.976047904191599</v>
      </c>
      <c r="M42" s="11">
        <v>22</v>
      </c>
      <c r="N42" s="10">
        <v>6.5868263473053901</v>
      </c>
      <c r="O42" s="34">
        <f t="shared" si="9"/>
        <v>0.31437125748502992</v>
      </c>
      <c r="P42" s="11">
        <v>17</v>
      </c>
      <c r="Q42" s="10">
        <v>5.0898203592814397</v>
      </c>
      <c r="R42" s="11">
        <v>16</v>
      </c>
      <c r="S42" s="10">
        <v>4.7904191616766498</v>
      </c>
      <c r="T42" s="11">
        <v>12</v>
      </c>
      <c r="U42" s="10">
        <v>3.59281437125748</v>
      </c>
      <c r="V42" s="34">
        <f t="shared" si="11"/>
        <v>0.1347305389221557</v>
      </c>
      <c r="W42" s="11">
        <v>3</v>
      </c>
      <c r="X42" s="10">
        <v>0.89820359281437101</v>
      </c>
      <c r="Y42" s="11">
        <v>5</v>
      </c>
      <c r="Z42" s="10">
        <v>1.4970059880239499</v>
      </c>
      <c r="AA42" s="34">
        <f t="shared" si="4"/>
        <v>2.3952095808383235E-2</v>
      </c>
      <c r="AB42" s="11">
        <v>12</v>
      </c>
      <c r="AC42" s="67">
        <v>3.59281437125748</v>
      </c>
      <c r="AD42" s="41">
        <v>3.1862275449101798</v>
      </c>
    </row>
    <row r="43" spans="1:30">
      <c r="A43" s="8" t="s">
        <v>35</v>
      </c>
      <c r="B43" s="8" t="s">
        <v>81</v>
      </c>
      <c r="C43" s="13">
        <f t="shared" si="8"/>
        <v>409</v>
      </c>
      <c r="D43" s="9">
        <v>48</v>
      </c>
      <c r="E43" s="10">
        <v>11.735941320293399</v>
      </c>
      <c r="F43" s="11">
        <v>68</v>
      </c>
      <c r="G43" s="10">
        <v>16.625916870415601</v>
      </c>
      <c r="H43" s="34">
        <f t="shared" si="3"/>
        <v>0.28361858190709044</v>
      </c>
      <c r="I43" s="11">
        <v>56</v>
      </c>
      <c r="J43" s="10">
        <v>13.691931540342299</v>
      </c>
      <c r="K43" s="11">
        <v>80</v>
      </c>
      <c r="L43" s="10">
        <v>19.559902200488999</v>
      </c>
      <c r="M43" s="11">
        <v>51</v>
      </c>
      <c r="N43" s="10">
        <v>12.469437652811701</v>
      </c>
      <c r="O43" s="34">
        <f t="shared" si="9"/>
        <v>0.45721271393643031</v>
      </c>
      <c r="P43" s="11">
        <v>27</v>
      </c>
      <c r="Q43" s="10">
        <v>6.6014669926650402</v>
      </c>
      <c r="R43" s="11">
        <v>23</v>
      </c>
      <c r="S43" s="10">
        <v>5.6234718826405903</v>
      </c>
      <c r="T43" s="11">
        <v>14</v>
      </c>
      <c r="U43" s="10">
        <v>3.4229828850855699</v>
      </c>
      <c r="V43" s="34">
        <f t="shared" si="11"/>
        <v>0.15647921760391198</v>
      </c>
      <c r="W43" s="11">
        <v>9</v>
      </c>
      <c r="X43" s="10">
        <v>2.2004889975550102</v>
      </c>
      <c r="Y43" s="11">
        <v>11</v>
      </c>
      <c r="Z43" s="10">
        <v>2.68948655256724</v>
      </c>
      <c r="AA43" s="34">
        <f t="shared" si="4"/>
        <v>4.8899755501222497E-2</v>
      </c>
      <c r="AB43" s="11">
        <v>22</v>
      </c>
      <c r="AC43" s="67">
        <v>5.3789731051344702</v>
      </c>
      <c r="AD43" s="41">
        <v>2.8378973105134473</v>
      </c>
    </row>
    <row r="44" spans="1:30">
      <c r="A44" s="8"/>
      <c r="B44" s="8" t="s">
        <v>82</v>
      </c>
      <c r="C44" s="13">
        <f t="shared" si="8"/>
        <v>39</v>
      </c>
      <c r="D44" s="9">
        <v>37</v>
      </c>
      <c r="E44" s="10">
        <v>94.871794871794904</v>
      </c>
      <c r="F44" s="11">
        <v>0</v>
      </c>
      <c r="G44" s="10">
        <v>0</v>
      </c>
      <c r="H44" s="34">
        <f t="shared" si="3"/>
        <v>0.94871794871794868</v>
      </c>
      <c r="I44" s="11">
        <v>0</v>
      </c>
      <c r="J44" s="10">
        <v>0</v>
      </c>
      <c r="K44" s="11">
        <v>0</v>
      </c>
      <c r="L44" s="10">
        <v>0</v>
      </c>
      <c r="M44" s="11">
        <v>0</v>
      </c>
      <c r="N44" s="10">
        <v>0</v>
      </c>
      <c r="O44" s="34">
        <f t="shared" si="9"/>
        <v>0</v>
      </c>
      <c r="P44" s="11">
        <v>0</v>
      </c>
      <c r="Q44" s="10">
        <v>0</v>
      </c>
      <c r="R44" s="11">
        <v>0</v>
      </c>
      <c r="S44" s="10">
        <v>0</v>
      </c>
      <c r="T44" s="11">
        <v>0</v>
      </c>
      <c r="U44" s="10">
        <v>0</v>
      </c>
      <c r="V44" s="34">
        <f t="shared" si="11"/>
        <v>0</v>
      </c>
      <c r="W44" s="11">
        <v>0</v>
      </c>
      <c r="X44" s="10">
        <v>0</v>
      </c>
      <c r="Y44" s="11">
        <v>0</v>
      </c>
      <c r="Z44" s="10">
        <v>0</v>
      </c>
      <c r="AA44" s="34">
        <f t="shared" si="4"/>
        <v>0</v>
      </c>
      <c r="AB44" s="11">
        <v>2</v>
      </c>
      <c r="AC44" s="67">
        <v>5.1282051282051304</v>
      </c>
      <c r="AD44" s="41">
        <v>3.7948717948717947</v>
      </c>
    </row>
    <row r="45" spans="1:30">
      <c r="A45" s="8"/>
      <c r="B45" s="8" t="s">
        <v>83</v>
      </c>
      <c r="C45" s="13">
        <f t="shared" si="8"/>
        <v>51</v>
      </c>
      <c r="D45" s="9">
        <v>32</v>
      </c>
      <c r="E45" s="10">
        <v>62.745098039215698</v>
      </c>
      <c r="F45" s="11">
        <v>10</v>
      </c>
      <c r="G45" s="10">
        <v>19.6078431372549</v>
      </c>
      <c r="H45" s="34">
        <f t="shared" si="3"/>
        <v>0.82352941176470584</v>
      </c>
      <c r="I45" s="11">
        <v>1</v>
      </c>
      <c r="J45" s="10">
        <v>1.9607843137254899</v>
      </c>
      <c r="K45" s="11">
        <v>5</v>
      </c>
      <c r="L45" s="10">
        <v>9.8039215686274499</v>
      </c>
      <c r="M45" s="11">
        <v>1</v>
      </c>
      <c r="N45" s="10">
        <v>1.9607843137254899</v>
      </c>
      <c r="O45" s="34">
        <f t="shared" ref="O45:O50" si="12">((I45+K45+M45)/C45)</f>
        <v>0.13725490196078433</v>
      </c>
      <c r="P45" s="11">
        <v>1</v>
      </c>
      <c r="Q45" s="10">
        <v>1.9607843137254899</v>
      </c>
      <c r="R45" s="11">
        <v>1</v>
      </c>
      <c r="S45" s="10">
        <v>1.9607843137254899</v>
      </c>
      <c r="T45" s="11">
        <v>0</v>
      </c>
      <c r="U45" s="10">
        <v>0</v>
      </c>
      <c r="V45" s="34">
        <f t="shared" si="11"/>
        <v>3.9215686274509803E-2</v>
      </c>
      <c r="W45" s="11">
        <v>0</v>
      </c>
      <c r="X45" s="10">
        <v>0</v>
      </c>
      <c r="Y45" s="11">
        <v>0</v>
      </c>
      <c r="Z45" s="10">
        <v>0</v>
      </c>
      <c r="AA45" s="34">
        <f t="shared" si="4"/>
        <v>0</v>
      </c>
      <c r="AB45" s="11">
        <v>0</v>
      </c>
      <c r="AC45" s="67">
        <v>0</v>
      </c>
      <c r="AD45" s="41">
        <v>3.7313725490196079</v>
      </c>
    </row>
    <row r="46" spans="1:30">
      <c r="A46" s="8"/>
      <c r="B46" s="8" t="s">
        <v>84</v>
      </c>
      <c r="C46" s="13">
        <f t="shared" si="8"/>
        <v>75</v>
      </c>
      <c r="D46" s="9">
        <v>59</v>
      </c>
      <c r="E46" s="10">
        <v>78.6666666666667</v>
      </c>
      <c r="F46" s="11">
        <v>3</v>
      </c>
      <c r="G46" s="10">
        <v>4</v>
      </c>
      <c r="H46" s="34">
        <f t="shared" si="3"/>
        <v>0.82666666666666666</v>
      </c>
      <c r="I46" s="11">
        <v>7</v>
      </c>
      <c r="J46" s="10">
        <v>9.3333333333333304</v>
      </c>
      <c r="K46" s="11">
        <v>0</v>
      </c>
      <c r="L46" s="10">
        <v>0</v>
      </c>
      <c r="M46" s="11">
        <v>0</v>
      </c>
      <c r="N46" s="10">
        <v>0</v>
      </c>
      <c r="O46" s="34">
        <f t="shared" si="12"/>
        <v>9.3333333333333338E-2</v>
      </c>
      <c r="P46" s="11">
        <v>0</v>
      </c>
      <c r="Q46" s="10">
        <v>0</v>
      </c>
      <c r="R46" s="11">
        <v>1</v>
      </c>
      <c r="S46" s="10">
        <v>1.3333333333333299</v>
      </c>
      <c r="T46" s="11">
        <v>1</v>
      </c>
      <c r="U46" s="10">
        <v>1.3333333333333299</v>
      </c>
      <c r="V46" s="34">
        <f t="shared" si="11"/>
        <v>2.6666666666666668E-2</v>
      </c>
      <c r="W46" s="11">
        <v>0</v>
      </c>
      <c r="X46" s="10">
        <v>0</v>
      </c>
      <c r="Y46" s="11">
        <v>0</v>
      </c>
      <c r="Z46" s="10">
        <v>0</v>
      </c>
      <c r="AA46" s="34">
        <f t="shared" si="4"/>
        <v>0</v>
      </c>
      <c r="AB46" s="11">
        <v>4</v>
      </c>
      <c r="AC46" s="67">
        <v>5.3333333333333304</v>
      </c>
      <c r="AD46" s="41">
        <v>3.6520000000000001</v>
      </c>
    </row>
    <row r="47" spans="1:30">
      <c r="A47" s="8" t="s">
        <v>85</v>
      </c>
      <c r="B47" s="8" t="s">
        <v>86</v>
      </c>
      <c r="C47" s="13">
        <v>4</v>
      </c>
      <c r="D47" s="9">
        <v>1</v>
      </c>
      <c r="E47" s="10">
        <v>100</v>
      </c>
      <c r="F47" s="11">
        <v>0</v>
      </c>
      <c r="G47" s="10">
        <v>0</v>
      </c>
      <c r="H47" s="34">
        <f t="shared" si="3"/>
        <v>0.25</v>
      </c>
      <c r="I47" s="11">
        <v>0</v>
      </c>
      <c r="J47" s="10">
        <v>0</v>
      </c>
      <c r="K47" s="11">
        <v>0</v>
      </c>
      <c r="L47" s="10">
        <v>0</v>
      </c>
      <c r="M47" s="11">
        <v>0</v>
      </c>
      <c r="N47" s="10">
        <v>0</v>
      </c>
      <c r="O47" s="34">
        <f t="shared" si="12"/>
        <v>0</v>
      </c>
      <c r="P47" s="11">
        <v>0</v>
      </c>
      <c r="Q47" s="10">
        <v>0</v>
      </c>
      <c r="R47" s="11">
        <v>0</v>
      </c>
      <c r="S47" s="10">
        <v>0</v>
      </c>
      <c r="T47" s="11">
        <v>0</v>
      </c>
      <c r="U47" s="10">
        <v>0</v>
      </c>
      <c r="V47" s="34">
        <f t="shared" si="11"/>
        <v>0</v>
      </c>
      <c r="W47" s="11">
        <v>0</v>
      </c>
      <c r="X47" s="10">
        <v>0</v>
      </c>
      <c r="Y47" s="11">
        <v>0</v>
      </c>
      <c r="Z47" s="10">
        <v>0</v>
      </c>
      <c r="AA47" s="34">
        <f t="shared" si="4"/>
        <v>0</v>
      </c>
      <c r="AB47" s="11">
        <v>0</v>
      </c>
      <c r="AC47" s="67">
        <v>0</v>
      </c>
      <c r="AD47" s="41">
        <v>4</v>
      </c>
    </row>
    <row r="48" spans="1:30">
      <c r="A48" s="8" t="s">
        <v>39</v>
      </c>
      <c r="B48" s="8" t="s">
        <v>87</v>
      </c>
      <c r="C48" s="13">
        <f>D48+F48+I48+K48+M48+P48+R48+T48+W48+Y48+AB48</f>
        <v>42</v>
      </c>
      <c r="D48" s="9">
        <v>6</v>
      </c>
      <c r="E48" s="10">
        <v>14.285714285714301</v>
      </c>
      <c r="F48" s="11">
        <v>6</v>
      </c>
      <c r="G48" s="10">
        <v>14.285714285714301</v>
      </c>
      <c r="H48" s="34">
        <f t="shared" si="3"/>
        <v>0.2857142857142857</v>
      </c>
      <c r="I48" s="11">
        <v>2</v>
      </c>
      <c r="J48" s="10">
        <v>4.7619047619047601</v>
      </c>
      <c r="K48" s="11">
        <v>4</v>
      </c>
      <c r="L48" s="10">
        <v>9.5238095238095202</v>
      </c>
      <c r="M48" s="11">
        <v>1</v>
      </c>
      <c r="N48" s="10">
        <v>2.38095238095238</v>
      </c>
      <c r="O48" s="34">
        <f t="shared" si="12"/>
        <v>0.16666666666666666</v>
      </c>
      <c r="P48" s="11">
        <v>5</v>
      </c>
      <c r="Q48" s="10">
        <v>11.9047619047619</v>
      </c>
      <c r="R48" s="11">
        <v>10</v>
      </c>
      <c r="S48" s="10">
        <v>23.8095238095238</v>
      </c>
      <c r="T48" s="11">
        <v>3</v>
      </c>
      <c r="U48" s="10">
        <v>7.1428571428571397</v>
      </c>
      <c r="V48" s="34">
        <f t="shared" si="11"/>
        <v>0.42857142857142855</v>
      </c>
      <c r="W48" s="11">
        <v>0</v>
      </c>
      <c r="X48" s="10">
        <v>0</v>
      </c>
      <c r="Y48" s="11">
        <v>2</v>
      </c>
      <c r="Z48" s="10">
        <v>4.7619047619047601</v>
      </c>
      <c r="AA48" s="34">
        <f t="shared" si="4"/>
        <v>4.7619047619047616E-2</v>
      </c>
      <c r="AB48" s="11">
        <v>3</v>
      </c>
      <c r="AC48" s="67">
        <v>7.1428571428571397</v>
      </c>
      <c r="AD48" s="41">
        <v>2.5261904761904761</v>
      </c>
    </row>
    <row r="49" spans="1:30">
      <c r="A49" s="8"/>
      <c r="B49" s="8" t="s">
        <v>88</v>
      </c>
      <c r="C49" s="13">
        <f t="shared" ref="C49:C50" si="13">D49+F49+I49+K49+M49+P49+R49+T49+W49+Y49+AB49</f>
        <v>64</v>
      </c>
      <c r="D49" s="9">
        <v>16</v>
      </c>
      <c r="E49" s="10">
        <v>25</v>
      </c>
      <c r="F49" s="11">
        <v>5</v>
      </c>
      <c r="G49" s="10">
        <v>7.8125</v>
      </c>
      <c r="H49" s="34">
        <f t="shared" si="3"/>
        <v>0.328125</v>
      </c>
      <c r="I49" s="11">
        <v>14</v>
      </c>
      <c r="J49" s="10">
        <v>21.875</v>
      </c>
      <c r="K49" s="11">
        <v>3</v>
      </c>
      <c r="L49" s="10">
        <v>4.6875</v>
      </c>
      <c r="M49" s="11">
        <v>8</v>
      </c>
      <c r="N49" s="10">
        <v>12.5</v>
      </c>
      <c r="O49" s="34">
        <f t="shared" si="12"/>
        <v>0.390625</v>
      </c>
      <c r="P49" s="11">
        <v>11</v>
      </c>
      <c r="Q49" s="10">
        <v>17.1875</v>
      </c>
      <c r="R49" s="11">
        <v>2</v>
      </c>
      <c r="S49" s="10">
        <v>3.125</v>
      </c>
      <c r="T49" s="11">
        <v>0</v>
      </c>
      <c r="U49" s="10">
        <v>0</v>
      </c>
      <c r="V49" s="34">
        <f t="shared" si="11"/>
        <v>0.203125</v>
      </c>
      <c r="W49" s="11">
        <v>0</v>
      </c>
      <c r="X49" s="10">
        <v>0</v>
      </c>
      <c r="Y49" s="11">
        <v>0</v>
      </c>
      <c r="Z49" s="10">
        <v>0</v>
      </c>
      <c r="AA49" s="34">
        <f t="shared" si="4"/>
        <v>0</v>
      </c>
      <c r="AB49" s="11">
        <v>5</v>
      </c>
      <c r="AC49" s="67">
        <v>7.8125</v>
      </c>
      <c r="AD49" s="41">
        <v>2.9468749999999999</v>
      </c>
    </row>
    <row r="50" spans="1:30">
      <c r="A50" s="8"/>
      <c r="B50" s="8" t="s">
        <v>89</v>
      </c>
      <c r="C50" s="13">
        <f t="shared" si="13"/>
        <v>54</v>
      </c>
      <c r="D50" s="9">
        <v>25</v>
      </c>
      <c r="E50" s="10">
        <v>46.296296296296298</v>
      </c>
      <c r="F50" s="11">
        <v>12</v>
      </c>
      <c r="G50" s="10">
        <v>22.2222222222222</v>
      </c>
      <c r="H50" s="34">
        <f t="shared" si="3"/>
        <v>0.68518518518518523</v>
      </c>
      <c r="I50" s="11">
        <v>8</v>
      </c>
      <c r="J50" s="10">
        <v>14.814814814814801</v>
      </c>
      <c r="K50" s="11">
        <v>4</v>
      </c>
      <c r="L50" s="10">
        <v>7.4074074074074101</v>
      </c>
      <c r="M50" s="11">
        <v>2</v>
      </c>
      <c r="N50" s="10">
        <v>3.7037037037037002</v>
      </c>
      <c r="O50" s="34">
        <f t="shared" si="12"/>
        <v>0.25925925925925924</v>
      </c>
      <c r="P50" s="11">
        <v>0</v>
      </c>
      <c r="Q50" s="10">
        <v>0</v>
      </c>
      <c r="R50" s="11">
        <v>2</v>
      </c>
      <c r="S50" s="10">
        <v>3.7037037037037002</v>
      </c>
      <c r="T50" s="11">
        <v>0</v>
      </c>
      <c r="U50" s="10">
        <v>0</v>
      </c>
      <c r="V50" s="34">
        <f t="shared" si="11"/>
        <v>3.7037037037037035E-2</v>
      </c>
      <c r="W50" s="11">
        <v>0</v>
      </c>
      <c r="X50" s="10">
        <v>0</v>
      </c>
      <c r="Y50" s="11">
        <v>1</v>
      </c>
      <c r="Z50" s="10">
        <v>1.8518518518518501</v>
      </c>
      <c r="AA50" s="34">
        <f t="shared" si="4"/>
        <v>1.8518518518518517E-2</v>
      </c>
      <c r="AB50" s="11">
        <v>0</v>
      </c>
      <c r="AC50" s="67">
        <v>0</v>
      </c>
      <c r="AD50" s="41">
        <v>3.5777777777777779</v>
      </c>
    </row>
    <row r="51" spans="1:30">
      <c r="A51" s="8" t="s">
        <v>50</v>
      </c>
      <c r="B51" s="8" t="s">
        <v>90</v>
      </c>
      <c r="C51" s="13">
        <f t="shared" ref="C51:C61" si="14">D51+F51+I51+K51+M51+P51+R51+T51+W51+Y51+AB51</f>
        <v>52</v>
      </c>
      <c r="D51" s="9">
        <v>11</v>
      </c>
      <c r="E51" s="10">
        <v>21.153846153846199</v>
      </c>
      <c r="F51" s="11">
        <v>9</v>
      </c>
      <c r="G51" s="10">
        <v>17.307692307692299</v>
      </c>
      <c r="H51" s="34">
        <f t="shared" si="3"/>
        <v>0.38461538461538464</v>
      </c>
      <c r="I51" s="11">
        <v>4</v>
      </c>
      <c r="J51" s="10">
        <v>7.6923076923076898</v>
      </c>
      <c r="K51" s="11">
        <v>6</v>
      </c>
      <c r="L51" s="10">
        <v>11.538461538461499</v>
      </c>
      <c r="M51" s="11">
        <v>6</v>
      </c>
      <c r="N51" s="10">
        <v>11.538461538461499</v>
      </c>
      <c r="O51" s="34">
        <f>((I51+K51+M51)/C51)</f>
        <v>0.30769230769230771</v>
      </c>
      <c r="P51" s="11">
        <v>5</v>
      </c>
      <c r="Q51" s="10">
        <v>9.6153846153846203</v>
      </c>
      <c r="R51" s="11">
        <v>5</v>
      </c>
      <c r="S51" s="10">
        <v>9.6153846153846203</v>
      </c>
      <c r="T51" s="11">
        <v>1</v>
      </c>
      <c r="U51" s="10">
        <v>1.92307692307692</v>
      </c>
      <c r="V51" s="34">
        <f t="shared" si="11"/>
        <v>0.21153846153846154</v>
      </c>
      <c r="W51" s="11">
        <v>1</v>
      </c>
      <c r="X51" s="10">
        <v>1.92307692307692</v>
      </c>
      <c r="Y51" s="11">
        <v>1</v>
      </c>
      <c r="Z51" s="10">
        <v>1.92307692307692</v>
      </c>
      <c r="AA51" s="34">
        <f t="shared" si="4"/>
        <v>3.8461538461538464E-2</v>
      </c>
      <c r="AB51" s="11">
        <v>3</v>
      </c>
      <c r="AC51" s="67">
        <v>5.7692307692307701</v>
      </c>
      <c r="AD51" s="41">
        <v>2.8884615384615384</v>
      </c>
    </row>
    <row r="52" spans="1:30">
      <c r="A52" s="8" t="s">
        <v>52</v>
      </c>
      <c r="B52" s="8" t="s">
        <v>91</v>
      </c>
      <c r="C52" s="13">
        <f t="shared" si="14"/>
        <v>160</v>
      </c>
      <c r="D52" s="9">
        <v>60</v>
      </c>
      <c r="E52" s="10">
        <v>37.5</v>
      </c>
      <c r="F52" s="11">
        <v>31</v>
      </c>
      <c r="G52" s="10">
        <v>19.375</v>
      </c>
      <c r="H52" s="34">
        <f t="shared" si="3"/>
        <v>0.56874999999999998</v>
      </c>
      <c r="I52" s="11">
        <v>20</v>
      </c>
      <c r="J52" s="10">
        <v>12.5</v>
      </c>
      <c r="K52" s="11">
        <v>11</v>
      </c>
      <c r="L52" s="10">
        <v>6.875</v>
      </c>
      <c r="M52" s="11">
        <v>16</v>
      </c>
      <c r="N52" s="10">
        <v>10</v>
      </c>
      <c r="O52" s="34">
        <f t="shared" ref="O52:O55" si="15">((I52+K52+M52)/C52)</f>
        <v>0.29375000000000001</v>
      </c>
      <c r="P52" s="11">
        <v>5</v>
      </c>
      <c r="Q52" s="10">
        <v>3.125</v>
      </c>
      <c r="R52" s="11">
        <v>3</v>
      </c>
      <c r="S52" s="10">
        <v>1.875</v>
      </c>
      <c r="T52" s="11">
        <v>4</v>
      </c>
      <c r="U52" s="10">
        <v>2.5</v>
      </c>
      <c r="V52" s="34">
        <f t="shared" si="11"/>
        <v>7.4999999999999997E-2</v>
      </c>
      <c r="W52" s="11">
        <v>6</v>
      </c>
      <c r="X52" s="10">
        <v>3.75</v>
      </c>
      <c r="Y52" s="11">
        <v>4</v>
      </c>
      <c r="Z52" s="10">
        <v>2.5</v>
      </c>
      <c r="AA52" s="34">
        <f t="shared" si="4"/>
        <v>6.25E-2</v>
      </c>
      <c r="AB52" s="11">
        <v>0</v>
      </c>
      <c r="AC52" s="67">
        <v>0</v>
      </c>
      <c r="AD52" s="41">
        <v>3.3312499999999998</v>
      </c>
    </row>
    <row r="53" spans="1:30">
      <c r="A53" s="8" t="s">
        <v>92</v>
      </c>
      <c r="B53" s="8" t="s">
        <v>93</v>
      </c>
      <c r="C53" s="13">
        <f t="shared" si="14"/>
        <v>30</v>
      </c>
      <c r="D53" s="9">
        <v>2</v>
      </c>
      <c r="E53" s="10">
        <v>6.6666666666666696</v>
      </c>
      <c r="F53" s="11">
        <v>2</v>
      </c>
      <c r="G53" s="10">
        <v>6.6666666666666696</v>
      </c>
      <c r="H53" s="34">
        <f t="shared" si="3"/>
        <v>0.13333333333333333</v>
      </c>
      <c r="I53" s="11">
        <v>9</v>
      </c>
      <c r="J53" s="10">
        <v>30</v>
      </c>
      <c r="K53" s="11">
        <v>5</v>
      </c>
      <c r="L53" s="10">
        <v>16.6666666666667</v>
      </c>
      <c r="M53" s="11">
        <v>6</v>
      </c>
      <c r="N53" s="10">
        <v>20</v>
      </c>
      <c r="O53" s="34">
        <f t="shared" si="15"/>
        <v>0.66666666666666663</v>
      </c>
      <c r="P53" s="11">
        <v>3</v>
      </c>
      <c r="Q53" s="10">
        <v>10</v>
      </c>
      <c r="R53" s="11">
        <v>0</v>
      </c>
      <c r="S53" s="10">
        <v>0</v>
      </c>
      <c r="T53" s="11">
        <v>2</v>
      </c>
      <c r="U53" s="10">
        <v>6.6666666666666696</v>
      </c>
      <c r="V53" s="34">
        <f t="shared" si="11"/>
        <v>0.16666666666666666</v>
      </c>
      <c r="W53" s="11">
        <v>0</v>
      </c>
      <c r="X53" s="10">
        <v>0</v>
      </c>
      <c r="Y53" s="11">
        <v>0</v>
      </c>
      <c r="Z53" s="10">
        <v>0</v>
      </c>
      <c r="AA53" s="34">
        <f t="shared" si="4"/>
        <v>0</v>
      </c>
      <c r="AB53" s="11">
        <v>1</v>
      </c>
      <c r="AC53" s="67">
        <v>3.3333333333333299</v>
      </c>
      <c r="AD53" s="41">
        <v>2.8866666666666667</v>
      </c>
    </row>
    <row r="54" spans="1:30">
      <c r="A54" s="8" t="s">
        <v>94</v>
      </c>
      <c r="B54" s="8" t="s">
        <v>94</v>
      </c>
      <c r="C54" s="13">
        <f t="shared" si="14"/>
        <v>400</v>
      </c>
      <c r="D54" s="15">
        <v>122</v>
      </c>
      <c r="E54" s="12">
        <v>30.5</v>
      </c>
      <c r="F54" s="13">
        <v>40</v>
      </c>
      <c r="G54" s="10">
        <v>10</v>
      </c>
      <c r="H54" s="34">
        <f t="shared" si="3"/>
        <v>0.40500000000000003</v>
      </c>
      <c r="I54" s="13">
        <v>44</v>
      </c>
      <c r="J54" s="10">
        <v>11</v>
      </c>
      <c r="K54" s="13">
        <v>62</v>
      </c>
      <c r="L54" s="10">
        <v>15.5</v>
      </c>
      <c r="M54" s="13">
        <v>15</v>
      </c>
      <c r="N54" s="10">
        <v>3.75</v>
      </c>
      <c r="O54" s="34">
        <f t="shared" si="15"/>
        <v>0.30249999999999999</v>
      </c>
      <c r="P54" s="13">
        <v>22</v>
      </c>
      <c r="Q54" s="10">
        <v>5.5</v>
      </c>
      <c r="R54" s="13">
        <v>38</v>
      </c>
      <c r="S54" s="10">
        <v>9.5</v>
      </c>
      <c r="T54" s="13">
        <v>7</v>
      </c>
      <c r="U54" s="10">
        <v>1.75</v>
      </c>
      <c r="V54" s="34">
        <f t="shared" si="11"/>
        <v>0.16750000000000001</v>
      </c>
      <c r="W54" s="13">
        <v>8</v>
      </c>
      <c r="X54" s="10">
        <v>2</v>
      </c>
      <c r="Y54" s="13">
        <v>20</v>
      </c>
      <c r="Z54" s="10">
        <v>5</v>
      </c>
      <c r="AA54" s="34">
        <f t="shared" si="4"/>
        <v>7.0000000000000007E-2</v>
      </c>
      <c r="AB54" s="13">
        <v>22</v>
      </c>
      <c r="AC54" s="67">
        <v>5.5</v>
      </c>
      <c r="AD54" s="54">
        <v>2.9415</v>
      </c>
    </row>
    <row r="55" spans="1:30">
      <c r="A55" s="8"/>
      <c r="B55" s="8" t="s">
        <v>39</v>
      </c>
      <c r="C55" s="13">
        <f t="shared" si="14"/>
        <v>40</v>
      </c>
      <c r="D55" s="15">
        <v>18</v>
      </c>
      <c r="E55" s="12">
        <v>45</v>
      </c>
      <c r="F55" s="13">
        <v>6</v>
      </c>
      <c r="G55" s="10">
        <v>15</v>
      </c>
      <c r="H55" s="34">
        <f t="shared" si="3"/>
        <v>0.6</v>
      </c>
      <c r="I55" s="13">
        <v>5</v>
      </c>
      <c r="J55" s="10">
        <v>12.5</v>
      </c>
      <c r="K55" s="13">
        <v>5</v>
      </c>
      <c r="L55" s="10">
        <v>12.5</v>
      </c>
      <c r="M55" s="13">
        <v>2</v>
      </c>
      <c r="N55" s="10">
        <v>5</v>
      </c>
      <c r="O55" s="34">
        <f t="shared" si="15"/>
        <v>0.3</v>
      </c>
      <c r="P55" s="13">
        <v>1</v>
      </c>
      <c r="Q55" s="10">
        <v>2.5</v>
      </c>
      <c r="R55" s="13">
        <v>0</v>
      </c>
      <c r="S55" s="10">
        <v>0</v>
      </c>
      <c r="T55" s="13">
        <v>1</v>
      </c>
      <c r="U55" s="10">
        <v>2.5</v>
      </c>
      <c r="V55" s="34">
        <f t="shared" si="11"/>
        <v>0.05</v>
      </c>
      <c r="W55" s="13">
        <v>1</v>
      </c>
      <c r="X55" s="10">
        <v>2.5</v>
      </c>
      <c r="Y55" s="13">
        <v>0</v>
      </c>
      <c r="Z55" s="10">
        <v>0</v>
      </c>
      <c r="AA55" s="34">
        <f t="shared" si="4"/>
        <v>2.5000000000000001E-2</v>
      </c>
      <c r="AB55" s="13">
        <v>1</v>
      </c>
      <c r="AC55" s="67">
        <v>2.5</v>
      </c>
      <c r="AD55" s="54">
        <v>3.41</v>
      </c>
    </row>
    <row r="56" spans="1:30">
      <c r="A56" s="8" t="s">
        <v>33</v>
      </c>
      <c r="B56" s="8" t="s">
        <v>95</v>
      </c>
      <c r="C56" s="13">
        <f t="shared" si="14"/>
        <v>282</v>
      </c>
      <c r="D56" s="9">
        <v>98</v>
      </c>
      <c r="E56" s="10">
        <v>34.751773049645401</v>
      </c>
      <c r="F56" s="11">
        <v>57</v>
      </c>
      <c r="G56" s="10">
        <v>20.212765957446798</v>
      </c>
      <c r="H56" s="34">
        <f t="shared" si="3"/>
        <v>0.54964539007092195</v>
      </c>
      <c r="I56" s="11">
        <v>25</v>
      </c>
      <c r="J56" s="10">
        <v>8.8652482269503494</v>
      </c>
      <c r="K56" s="11">
        <v>45</v>
      </c>
      <c r="L56" s="10">
        <v>15.9574468085106</v>
      </c>
      <c r="M56" s="11">
        <v>23</v>
      </c>
      <c r="N56" s="10">
        <v>8.1560283687943294</v>
      </c>
      <c r="O56" s="34">
        <f t="shared" ref="O56:O66" si="16">((I56+K56+M56)/C56)</f>
        <v>0.32978723404255317</v>
      </c>
      <c r="P56" s="11">
        <v>15</v>
      </c>
      <c r="Q56" s="10">
        <v>5.31914893617021</v>
      </c>
      <c r="R56" s="11">
        <v>8</v>
      </c>
      <c r="S56" s="10">
        <v>2.83687943262411</v>
      </c>
      <c r="T56" s="11">
        <v>6</v>
      </c>
      <c r="U56" s="10">
        <v>2.12765957446809</v>
      </c>
      <c r="V56" s="34">
        <f t="shared" si="11"/>
        <v>0.10283687943262411</v>
      </c>
      <c r="W56" s="11">
        <v>0</v>
      </c>
      <c r="X56" s="10">
        <v>0</v>
      </c>
      <c r="Y56" s="11">
        <v>4</v>
      </c>
      <c r="Z56" s="10">
        <v>1.4184397163120599</v>
      </c>
      <c r="AA56" s="34">
        <f t="shared" si="4"/>
        <v>1.4184397163120567E-2</v>
      </c>
      <c r="AB56" s="11">
        <v>1</v>
      </c>
      <c r="AC56" s="67">
        <v>0.35460992907801397</v>
      </c>
      <c r="AD56" s="41">
        <v>3.3588652482269503</v>
      </c>
    </row>
    <row r="57" spans="1:30">
      <c r="A57" s="8" t="s">
        <v>33</v>
      </c>
      <c r="B57" s="8" t="s">
        <v>96</v>
      </c>
      <c r="C57" s="13">
        <f t="shared" si="14"/>
        <v>138</v>
      </c>
      <c r="D57" s="9">
        <v>81</v>
      </c>
      <c r="E57" s="10">
        <v>58.695652173912997</v>
      </c>
      <c r="F57" s="11">
        <v>18</v>
      </c>
      <c r="G57" s="10">
        <v>13.0434782608696</v>
      </c>
      <c r="H57" s="34">
        <f t="shared" si="3"/>
        <v>0.71739130434782605</v>
      </c>
      <c r="I57" s="11">
        <v>9</v>
      </c>
      <c r="J57" s="10">
        <v>6.5217391304347796</v>
      </c>
      <c r="K57" s="11">
        <v>10</v>
      </c>
      <c r="L57" s="10">
        <v>7.2463768115942004</v>
      </c>
      <c r="M57" s="11">
        <v>9</v>
      </c>
      <c r="N57" s="10">
        <v>6.5217391304347796</v>
      </c>
      <c r="O57" s="34">
        <f t="shared" si="16"/>
        <v>0.20289855072463769</v>
      </c>
      <c r="P57" s="11">
        <v>3</v>
      </c>
      <c r="Q57" s="10">
        <v>2.1739130434782599</v>
      </c>
      <c r="R57" s="11">
        <v>4</v>
      </c>
      <c r="S57" s="10">
        <v>2.8985507246376798</v>
      </c>
      <c r="T57" s="11">
        <v>2</v>
      </c>
      <c r="U57" s="10">
        <v>1.4492753623188399</v>
      </c>
      <c r="V57" s="34">
        <f t="shared" si="11"/>
        <v>6.5217391304347824E-2</v>
      </c>
      <c r="W57" s="11">
        <v>0</v>
      </c>
      <c r="X57" s="10">
        <v>0</v>
      </c>
      <c r="Y57" s="11">
        <v>1</v>
      </c>
      <c r="Z57" s="10">
        <v>0.72463768115941996</v>
      </c>
      <c r="AA57" s="34">
        <f t="shared" si="4"/>
        <v>7.246376811594203E-3</v>
      </c>
      <c r="AB57" s="11">
        <v>1</v>
      </c>
      <c r="AC57" s="67">
        <v>0.72463768115941996</v>
      </c>
      <c r="AD57" s="41">
        <v>3.5789855072463768</v>
      </c>
    </row>
    <row r="58" spans="1:30">
      <c r="A58" s="8" t="s">
        <v>33</v>
      </c>
      <c r="B58" s="8" t="s">
        <v>97</v>
      </c>
      <c r="C58" s="13">
        <f t="shared" si="14"/>
        <v>287</v>
      </c>
      <c r="D58" s="9">
        <v>108</v>
      </c>
      <c r="E58" s="10">
        <v>37.630662020905902</v>
      </c>
      <c r="F58" s="11">
        <v>43</v>
      </c>
      <c r="G58" s="10">
        <v>14.9825783972125</v>
      </c>
      <c r="H58" s="34">
        <f t="shared" si="3"/>
        <v>0.52613240418118468</v>
      </c>
      <c r="I58" s="11">
        <v>37</v>
      </c>
      <c r="J58" s="10">
        <v>12.8919860627178</v>
      </c>
      <c r="K58" s="11">
        <v>28</v>
      </c>
      <c r="L58" s="10">
        <v>9.7560975609756095</v>
      </c>
      <c r="M58" s="11">
        <v>16</v>
      </c>
      <c r="N58" s="10">
        <v>5.5749128919860604</v>
      </c>
      <c r="O58" s="34">
        <f t="shared" si="16"/>
        <v>0.28222996515679444</v>
      </c>
      <c r="P58" s="11">
        <v>14</v>
      </c>
      <c r="Q58" s="10">
        <v>4.8780487804878003</v>
      </c>
      <c r="R58" s="11">
        <v>14</v>
      </c>
      <c r="S58" s="10">
        <v>4.8780487804878003</v>
      </c>
      <c r="T58" s="11">
        <v>5</v>
      </c>
      <c r="U58" s="10">
        <v>1.7421602787456401</v>
      </c>
      <c r="V58" s="34">
        <f t="shared" si="11"/>
        <v>0.11498257839721254</v>
      </c>
      <c r="W58" s="11">
        <v>5</v>
      </c>
      <c r="X58" s="10">
        <v>1.7421602787456401</v>
      </c>
      <c r="Y58" s="11">
        <v>6</v>
      </c>
      <c r="Z58" s="10">
        <v>2.0905923344947701</v>
      </c>
      <c r="AA58" s="34">
        <f t="shared" si="4"/>
        <v>3.8327526132404179E-2</v>
      </c>
      <c r="AB58" s="11">
        <v>11</v>
      </c>
      <c r="AC58" s="67">
        <v>3.8327526132404199</v>
      </c>
      <c r="AD58" s="41">
        <v>3.2111498257839721</v>
      </c>
    </row>
    <row r="59" spans="1:30">
      <c r="A59" s="8" t="s">
        <v>98</v>
      </c>
      <c r="B59" s="8" t="s">
        <v>98</v>
      </c>
      <c r="C59" s="13">
        <f t="shared" si="14"/>
        <v>1</v>
      </c>
      <c r="D59" s="9">
        <v>1</v>
      </c>
      <c r="E59" s="10">
        <v>100</v>
      </c>
      <c r="F59" s="11">
        <v>0</v>
      </c>
      <c r="G59" s="10">
        <v>0</v>
      </c>
      <c r="H59" s="34">
        <f t="shared" si="3"/>
        <v>1</v>
      </c>
      <c r="I59" s="11">
        <v>0</v>
      </c>
      <c r="J59" s="10">
        <v>0</v>
      </c>
      <c r="K59" s="11">
        <v>0</v>
      </c>
      <c r="L59" s="10">
        <v>0</v>
      </c>
      <c r="M59" s="11">
        <v>0</v>
      </c>
      <c r="N59" s="10">
        <v>0</v>
      </c>
      <c r="O59" s="34">
        <f t="shared" si="16"/>
        <v>0</v>
      </c>
      <c r="P59" s="11">
        <v>0</v>
      </c>
      <c r="Q59" s="10">
        <v>0</v>
      </c>
      <c r="R59" s="11">
        <v>0</v>
      </c>
      <c r="S59" s="10">
        <v>0</v>
      </c>
      <c r="T59" s="11">
        <v>0</v>
      </c>
      <c r="U59" s="10">
        <v>0</v>
      </c>
      <c r="V59" s="34">
        <f t="shared" si="11"/>
        <v>0</v>
      </c>
      <c r="W59" s="11">
        <v>0</v>
      </c>
      <c r="X59" s="10">
        <v>0</v>
      </c>
      <c r="Y59" s="11">
        <v>0</v>
      </c>
      <c r="Z59" s="10">
        <v>0</v>
      </c>
      <c r="AA59" s="34">
        <f t="shared" si="4"/>
        <v>0</v>
      </c>
      <c r="AB59" s="11">
        <v>0</v>
      </c>
      <c r="AC59" s="67">
        <v>0</v>
      </c>
      <c r="AD59" s="41">
        <v>4</v>
      </c>
    </row>
    <row r="60" spans="1:30">
      <c r="A60" s="8" t="s">
        <v>99</v>
      </c>
      <c r="B60" s="8" t="s">
        <v>100</v>
      </c>
      <c r="C60" s="13">
        <f t="shared" si="14"/>
        <v>101</v>
      </c>
      <c r="D60" s="9">
        <v>26</v>
      </c>
      <c r="E60" s="10">
        <v>25.742574257425701</v>
      </c>
      <c r="F60" s="11">
        <v>17</v>
      </c>
      <c r="G60" s="10">
        <v>16.8316831683168</v>
      </c>
      <c r="H60" s="34">
        <f t="shared" si="3"/>
        <v>0.42574257425742573</v>
      </c>
      <c r="I60" s="11">
        <v>9</v>
      </c>
      <c r="J60" s="10">
        <v>8.9108910891089099</v>
      </c>
      <c r="K60" s="11">
        <v>16</v>
      </c>
      <c r="L60" s="10">
        <v>15.841584158415801</v>
      </c>
      <c r="M60" s="11">
        <v>4</v>
      </c>
      <c r="N60" s="10">
        <v>3.9603960396039599</v>
      </c>
      <c r="O60" s="34">
        <f t="shared" si="16"/>
        <v>0.28712871287128711</v>
      </c>
      <c r="P60" s="11">
        <v>10</v>
      </c>
      <c r="Q60" s="10">
        <v>9.9009900990098991</v>
      </c>
      <c r="R60" s="11">
        <v>8</v>
      </c>
      <c r="S60" s="10">
        <v>7.9207920792079198</v>
      </c>
      <c r="T60" s="11">
        <v>2</v>
      </c>
      <c r="U60" s="10">
        <v>1.98019801980198</v>
      </c>
      <c r="V60" s="34">
        <f t="shared" si="11"/>
        <v>0.19801980198019803</v>
      </c>
      <c r="W60" s="11">
        <v>4</v>
      </c>
      <c r="X60" s="10">
        <v>3.9603960396039599</v>
      </c>
      <c r="Y60" s="11">
        <v>1</v>
      </c>
      <c r="Z60" s="10">
        <v>0.99009900990098998</v>
      </c>
      <c r="AA60" s="34">
        <f t="shared" si="4"/>
        <v>4.9504950495049507E-2</v>
      </c>
      <c r="AB60" s="11">
        <v>4</v>
      </c>
      <c r="AC60" s="67">
        <v>3.9603960396039599</v>
      </c>
      <c r="AD60" s="41">
        <v>3.0099009900990099</v>
      </c>
    </row>
    <row r="61" spans="1:30">
      <c r="A61" s="8" t="s">
        <v>99</v>
      </c>
      <c r="B61" s="8" t="s">
        <v>101</v>
      </c>
      <c r="C61" s="13">
        <f t="shared" si="14"/>
        <v>296</v>
      </c>
      <c r="D61" s="9">
        <v>252</v>
      </c>
      <c r="E61" s="10">
        <v>85.135135135135101</v>
      </c>
      <c r="F61" s="11">
        <v>17</v>
      </c>
      <c r="G61" s="10">
        <v>5.7432432432432403</v>
      </c>
      <c r="H61" s="34">
        <f t="shared" si="3"/>
        <v>0.90878378378378377</v>
      </c>
      <c r="I61" s="11">
        <v>9</v>
      </c>
      <c r="J61" s="10">
        <v>3.0405405405405399</v>
      </c>
      <c r="K61" s="11">
        <v>8</v>
      </c>
      <c r="L61" s="10">
        <v>2.7027027027027</v>
      </c>
      <c r="M61" s="11">
        <v>4</v>
      </c>
      <c r="N61" s="10">
        <v>1.35135135135135</v>
      </c>
      <c r="O61" s="34">
        <f t="shared" si="16"/>
        <v>7.0945945945945943E-2</v>
      </c>
      <c r="P61" s="11">
        <v>1</v>
      </c>
      <c r="Q61" s="10">
        <v>0.337837837837838</v>
      </c>
      <c r="R61" s="11">
        <v>3</v>
      </c>
      <c r="S61" s="10">
        <v>1.01351351351351</v>
      </c>
      <c r="T61" s="11">
        <v>1</v>
      </c>
      <c r="U61" s="10">
        <v>0.337837837837838</v>
      </c>
      <c r="V61" s="34">
        <f t="shared" si="11"/>
        <v>1.6891891891891893E-2</v>
      </c>
      <c r="W61" s="11">
        <v>0</v>
      </c>
      <c r="X61" s="10">
        <v>0</v>
      </c>
      <c r="Y61" s="11">
        <v>1</v>
      </c>
      <c r="Z61" s="10">
        <v>0.337837837837838</v>
      </c>
      <c r="AA61" s="34">
        <f t="shared" si="4"/>
        <v>3.3783783783783786E-3</v>
      </c>
      <c r="AB61" s="11">
        <v>0</v>
      </c>
      <c r="AC61" s="67">
        <v>0</v>
      </c>
      <c r="AD61" s="41">
        <v>3.8729729729729732</v>
      </c>
    </row>
    <row r="62" spans="1:30">
      <c r="A62" s="8"/>
      <c r="B62" s="8" t="s">
        <v>99</v>
      </c>
      <c r="C62" s="13">
        <f t="shared" ref="C62:C67" si="17">D62+F62+I62+K62+M62+P62+R62+T62+W62+Y62+AB62</f>
        <v>23</v>
      </c>
      <c r="D62" s="9">
        <v>22</v>
      </c>
      <c r="E62" s="10">
        <v>95.652173913043498</v>
      </c>
      <c r="F62" s="11">
        <v>0</v>
      </c>
      <c r="G62" s="10">
        <v>0</v>
      </c>
      <c r="H62" s="34">
        <f t="shared" si="3"/>
        <v>0.95652173913043481</v>
      </c>
      <c r="I62" s="11">
        <v>0</v>
      </c>
      <c r="J62" s="10">
        <v>0</v>
      </c>
      <c r="K62" s="11">
        <v>0</v>
      </c>
      <c r="L62" s="10">
        <v>0</v>
      </c>
      <c r="M62" s="11">
        <v>0</v>
      </c>
      <c r="N62" s="10">
        <v>0</v>
      </c>
      <c r="O62" s="34">
        <f t="shared" si="16"/>
        <v>0</v>
      </c>
      <c r="P62" s="11">
        <v>0</v>
      </c>
      <c r="Q62" s="10">
        <v>0</v>
      </c>
      <c r="R62" s="11">
        <v>0</v>
      </c>
      <c r="S62" s="10">
        <v>0</v>
      </c>
      <c r="T62" s="11">
        <v>0</v>
      </c>
      <c r="U62" s="10">
        <v>0</v>
      </c>
      <c r="V62" s="34">
        <f t="shared" si="11"/>
        <v>0</v>
      </c>
      <c r="W62" s="11">
        <v>0</v>
      </c>
      <c r="X62" s="10">
        <v>0</v>
      </c>
      <c r="Y62" s="11">
        <v>0</v>
      </c>
      <c r="Z62" s="10">
        <v>0</v>
      </c>
      <c r="AA62" s="34">
        <f t="shared" si="4"/>
        <v>0</v>
      </c>
      <c r="AB62" s="11">
        <v>1</v>
      </c>
      <c r="AC62" s="67">
        <v>4.3478260869565197</v>
      </c>
      <c r="AD62" s="41">
        <v>3.8260869565217392</v>
      </c>
    </row>
    <row r="63" spans="1:30">
      <c r="A63" s="8" t="s">
        <v>99</v>
      </c>
      <c r="B63" s="8" t="s">
        <v>102</v>
      </c>
      <c r="C63" s="13">
        <f t="shared" si="17"/>
        <v>47</v>
      </c>
      <c r="D63" s="9">
        <v>28</v>
      </c>
      <c r="E63" s="10">
        <v>59.574468085106403</v>
      </c>
      <c r="F63" s="11">
        <v>6</v>
      </c>
      <c r="G63" s="10">
        <v>12.7659574468085</v>
      </c>
      <c r="H63" s="34">
        <f t="shared" si="3"/>
        <v>0.72340425531914898</v>
      </c>
      <c r="I63" s="11">
        <v>0</v>
      </c>
      <c r="J63" s="10">
        <v>0</v>
      </c>
      <c r="K63" s="11">
        <v>6</v>
      </c>
      <c r="L63" s="10">
        <v>12.7659574468085</v>
      </c>
      <c r="M63" s="11">
        <v>1</v>
      </c>
      <c r="N63" s="10">
        <v>2.12765957446809</v>
      </c>
      <c r="O63" s="34">
        <f t="shared" si="16"/>
        <v>0.14893617021276595</v>
      </c>
      <c r="P63" s="11">
        <v>1</v>
      </c>
      <c r="Q63" s="10">
        <v>2.12765957446809</v>
      </c>
      <c r="R63" s="11">
        <v>2</v>
      </c>
      <c r="S63" s="10">
        <v>4.2553191489361701</v>
      </c>
      <c r="T63" s="11">
        <v>0</v>
      </c>
      <c r="U63" s="10">
        <v>0</v>
      </c>
      <c r="V63" s="34">
        <f t="shared" si="11"/>
        <v>6.3829787234042548E-2</v>
      </c>
      <c r="W63" s="11">
        <v>1</v>
      </c>
      <c r="X63" s="10">
        <v>2.12765957446809</v>
      </c>
      <c r="Y63" s="11">
        <v>0</v>
      </c>
      <c r="Z63" s="10">
        <v>0</v>
      </c>
      <c r="AA63" s="34">
        <f t="shared" si="4"/>
        <v>2.1276595744680851E-2</v>
      </c>
      <c r="AB63" s="11">
        <v>2</v>
      </c>
      <c r="AC63" s="67">
        <v>4.2553191489361701</v>
      </c>
      <c r="AD63" s="41">
        <v>3.4574468085106385</v>
      </c>
    </row>
    <row r="64" spans="1:30">
      <c r="A64" s="8" t="s">
        <v>99</v>
      </c>
      <c r="B64" s="8" t="s">
        <v>103</v>
      </c>
      <c r="C64" s="13">
        <f t="shared" si="17"/>
        <v>48</v>
      </c>
      <c r="D64" s="9">
        <v>29</v>
      </c>
      <c r="E64" s="10">
        <v>60.4166666666667</v>
      </c>
      <c r="F64" s="11">
        <v>6</v>
      </c>
      <c r="G64" s="10">
        <v>12.5</v>
      </c>
      <c r="H64" s="34">
        <f t="shared" si="3"/>
        <v>0.72916666666666663</v>
      </c>
      <c r="I64" s="11">
        <v>1</v>
      </c>
      <c r="J64" s="10">
        <v>2.0833333333333299</v>
      </c>
      <c r="K64" s="11">
        <v>3</v>
      </c>
      <c r="L64" s="10">
        <v>6.25</v>
      </c>
      <c r="M64" s="11">
        <v>4</v>
      </c>
      <c r="N64" s="10">
        <v>8.3333333333333304</v>
      </c>
      <c r="O64" s="34">
        <f t="shared" si="16"/>
        <v>0.16666666666666666</v>
      </c>
      <c r="P64" s="11">
        <v>1</v>
      </c>
      <c r="Q64" s="10">
        <v>2.0833333333333299</v>
      </c>
      <c r="R64" s="11">
        <v>1</v>
      </c>
      <c r="S64" s="10">
        <v>2.0833333333333299</v>
      </c>
      <c r="T64" s="11">
        <v>1</v>
      </c>
      <c r="U64" s="10">
        <v>2.0833333333333299</v>
      </c>
      <c r="V64" s="34">
        <f t="shared" si="11"/>
        <v>6.25E-2</v>
      </c>
      <c r="W64" s="11">
        <v>1</v>
      </c>
      <c r="X64" s="10">
        <v>2.0833333333333299</v>
      </c>
      <c r="Y64" s="11">
        <v>0</v>
      </c>
      <c r="Z64" s="10">
        <v>0</v>
      </c>
      <c r="AA64" s="34">
        <f t="shared" si="4"/>
        <v>2.0833333333333332E-2</v>
      </c>
      <c r="AB64" s="11">
        <v>1</v>
      </c>
      <c r="AC64" s="67">
        <v>2.0833333333333299</v>
      </c>
      <c r="AD64" s="41">
        <v>3.5125000000000002</v>
      </c>
    </row>
    <row r="65" spans="1:30">
      <c r="A65" s="8" t="s">
        <v>104</v>
      </c>
      <c r="B65" s="8" t="s">
        <v>104</v>
      </c>
      <c r="C65" s="13">
        <f t="shared" si="17"/>
        <v>141</v>
      </c>
      <c r="D65" s="9">
        <v>110</v>
      </c>
      <c r="E65" s="10">
        <v>78.014184397163106</v>
      </c>
      <c r="F65" s="11">
        <v>13</v>
      </c>
      <c r="G65" s="10">
        <v>9.2198581560283692</v>
      </c>
      <c r="H65" s="34">
        <f t="shared" si="3"/>
        <v>0.87234042553191493</v>
      </c>
      <c r="I65" s="11">
        <v>4</v>
      </c>
      <c r="J65" s="10">
        <v>2.83687943262411</v>
      </c>
      <c r="K65" s="11">
        <v>7</v>
      </c>
      <c r="L65" s="10">
        <v>4.9645390070922</v>
      </c>
      <c r="M65" s="11">
        <v>4</v>
      </c>
      <c r="N65" s="10">
        <v>2.83687943262411</v>
      </c>
      <c r="O65" s="34">
        <f t="shared" si="16"/>
        <v>0.10638297872340426</v>
      </c>
      <c r="P65" s="11">
        <v>0</v>
      </c>
      <c r="Q65" s="10">
        <v>0</v>
      </c>
      <c r="R65" s="11">
        <v>2</v>
      </c>
      <c r="S65" s="10">
        <v>1.4184397163120599</v>
      </c>
      <c r="T65" s="11">
        <v>0</v>
      </c>
      <c r="U65" s="10">
        <v>0</v>
      </c>
      <c r="V65" s="34">
        <f t="shared" si="11"/>
        <v>1.4184397163120567E-2</v>
      </c>
      <c r="W65" s="11">
        <v>0</v>
      </c>
      <c r="X65" s="10">
        <v>0</v>
      </c>
      <c r="Y65" s="11">
        <v>0</v>
      </c>
      <c r="Z65" s="10">
        <v>0</v>
      </c>
      <c r="AA65" s="34">
        <f t="shared" si="4"/>
        <v>0</v>
      </c>
      <c r="AB65" s="11">
        <v>1</v>
      </c>
      <c r="AC65" s="67">
        <v>0.70921985815602795</v>
      </c>
      <c r="AD65" s="41">
        <v>3.8092198581560281</v>
      </c>
    </row>
    <row r="66" spans="1:30">
      <c r="A66" s="8" t="s">
        <v>50</v>
      </c>
      <c r="B66" s="8" t="s">
        <v>105</v>
      </c>
      <c r="C66" s="13">
        <f t="shared" si="17"/>
        <v>350</v>
      </c>
      <c r="D66" s="9">
        <v>163</v>
      </c>
      <c r="E66" s="10">
        <v>46.571428571428598</v>
      </c>
      <c r="F66" s="11">
        <v>44</v>
      </c>
      <c r="G66" s="10">
        <v>12.5714285714286</v>
      </c>
      <c r="H66" s="34">
        <f t="shared" si="3"/>
        <v>0.59142857142857141</v>
      </c>
      <c r="I66" s="11">
        <v>32</v>
      </c>
      <c r="J66" s="10">
        <v>9.1428571428571406</v>
      </c>
      <c r="K66" s="11">
        <v>37</v>
      </c>
      <c r="L66" s="10">
        <v>10.5714285714286</v>
      </c>
      <c r="M66" s="11">
        <v>22</v>
      </c>
      <c r="N66" s="10">
        <v>6.28571428571429</v>
      </c>
      <c r="O66" s="34">
        <f t="shared" si="16"/>
        <v>0.26</v>
      </c>
      <c r="P66" s="11">
        <v>16</v>
      </c>
      <c r="Q66" s="10">
        <v>4.5714285714285703</v>
      </c>
      <c r="R66" s="11">
        <v>15</v>
      </c>
      <c r="S66" s="10">
        <v>4.28571428571429</v>
      </c>
      <c r="T66" s="11">
        <v>10</v>
      </c>
      <c r="U66" s="10">
        <v>2.8571428571428599</v>
      </c>
      <c r="V66" s="34">
        <f t="shared" si="11"/>
        <v>0.11714285714285715</v>
      </c>
      <c r="W66" s="11">
        <v>2</v>
      </c>
      <c r="X66" s="10">
        <v>0.57142857142857095</v>
      </c>
      <c r="Y66" s="11">
        <v>4</v>
      </c>
      <c r="Z66" s="10">
        <v>1.1428571428571399</v>
      </c>
      <c r="AA66" s="34">
        <f t="shared" si="4"/>
        <v>1.7142857142857144E-2</v>
      </c>
      <c r="AB66" s="11">
        <v>5</v>
      </c>
      <c r="AC66" s="67">
        <v>1.4285714285714299</v>
      </c>
      <c r="AD66" s="41">
        <v>3.374857142857143</v>
      </c>
    </row>
    <row r="67" spans="1:30">
      <c r="A67" s="8"/>
      <c r="B67" s="8" t="s">
        <v>106</v>
      </c>
      <c r="C67" s="13">
        <f t="shared" si="17"/>
        <v>87</v>
      </c>
      <c r="D67" s="9">
        <v>60</v>
      </c>
      <c r="E67" s="10">
        <v>68.965517241379303</v>
      </c>
      <c r="F67" s="11">
        <v>8</v>
      </c>
      <c r="G67" s="10">
        <v>9.1954022988505706</v>
      </c>
      <c r="H67" s="34">
        <f t="shared" si="3"/>
        <v>0.7816091954022989</v>
      </c>
      <c r="I67" s="11">
        <v>6</v>
      </c>
      <c r="J67" s="10">
        <v>6.8965517241379297</v>
      </c>
      <c r="K67" s="11">
        <v>4</v>
      </c>
      <c r="L67" s="10">
        <v>4.5977011494252897</v>
      </c>
      <c r="M67" s="11">
        <v>2</v>
      </c>
      <c r="N67" s="10">
        <v>2.29885057471264</v>
      </c>
      <c r="O67" s="34">
        <f t="shared" ref="O67:O77" si="18">((I67+K67+M67)/C67)</f>
        <v>0.13793103448275862</v>
      </c>
      <c r="P67" s="11">
        <v>2</v>
      </c>
      <c r="Q67" s="10">
        <v>2.29885057471264</v>
      </c>
      <c r="R67" s="11">
        <v>1</v>
      </c>
      <c r="S67" s="10">
        <v>1.14942528735632</v>
      </c>
      <c r="T67" s="11">
        <v>0</v>
      </c>
      <c r="U67" s="10">
        <v>0</v>
      </c>
      <c r="V67" s="34">
        <f t="shared" si="11"/>
        <v>3.4482758620689655E-2</v>
      </c>
      <c r="W67" s="11">
        <v>0</v>
      </c>
      <c r="X67" s="10">
        <v>0</v>
      </c>
      <c r="Y67" s="11">
        <v>0</v>
      </c>
      <c r="Z67" s="10">
        <v>0</v>
      </c>
      <c r="AA67" s="34">
        <f t="shared" si="4"/>
        <v>0</v>
      </c>
      <c r="AB67" s="11">
        <v>4</v>
      </c>
      <c r="AC67" s="67">
        <v>4.5977011494252897</v>
      </c>
      <c r="AD67" s="41">
        <v>3.6022988505747127</v>
      </c>
    </row>
    <row r="68" spans="1:30">
      <c r="A68" s="8" t="s">
        <v>107</v>
      </c>
      <c r="B68" s="8" t="s">
        <v>107</v>
      </c>
      <c r="C68" s="13">
        <f t="shared" ref="C68:C77" si="19">D68+F68+I68+K68+M68+P68+R68+T68+W68+Y68+AB68</f>
        <v>180</v>
      </c>
      <c r="D68" s="9">
        <v>42</v>
      </c>
      <c r="E68" s="10">
        <v>23.3333333333333</v>
      </c>
      <c r="F68" s="11">
        <v>40</v>
      </c>
      <c r="G68" s="10">
        <v>22.2222222222222</v>
      </c>
      <c r="H68" s="34">
        <f t="shared" si="3"/>
        <v>0.45555555555555555</v>
      </c>
      <c r="I68" s="11">
        <v>23</v>
      </c>
      <c r="J68" s="10">
        <v>12.7777777777778</v>
      </c>
      <c r="K68" s="11">
        <v>22</v>
      </c>
      <c r="L68" s="10">
        <v>12.2222222222222</v>
      </c>
      <c r="M68" s="11">
        <v>16</v>
      </c>
      <c r="N68" s="10">
        <v>8.8888888888888893</v>
      </c>
      <c r="O68" s="34">
        <f t="shared" si="18"/>
        <v>0.33888888888888891</v>
      </c>
      <c r="P68" s="11">
        <v>7</v>
      </c>
      <c r="Q68" s="10">
        <v>3.8888888888888902</v>
      </c>
      <c r="R68" s="11">
        <v>9</v>
      </c>
      <c r="S68" s="10">
        <v>5</v>
      </c>
      <c r="T68" s="11">
        <v>5</v>
      </c>
      <c r="U68" s="10">
        <v>2.7777777777777799</v>
      </c>
      <c r="V68" s="34">
        <f t="shared" si="11"/>
        <v>0.11666666666666667</v>
      </c>
      <c r="W68" s="11">
        <v>3</v>
      </c>
      <c r="X68" s="10">
        <v>1.6666666666666701</v>
      </c>
      <c r="Y68" s="11">
        <v>9</v>
      </c>
      <c r="Z68" s="10">
        <v>5</v>
      </c>
      <c r="AA68" s="34">
        <f t="shared" si="4"/>
        <v>6.6666666666666666E-2</v>
      </c>
      <c r="AB68" s="11">
        <v>4</v>
      </c>
      <c r="AC68" s="67">
        <v>2.2222222222222201</v>
      </c>
      <c r="AD68" s="41">
        <v>3.0922222222222224</v>
      </c>
    </row>
    <row r="69" spans="1:30">
      <c r="A69" s="8" t="s">
        <v>85</v>
      </c>
      <c r="B69" s="8" t="s">
        <v>108</v>
      </c>
      <c r="C69" s="13">
        <f t="shared" si="19"/>
        <v>562</v>
      </c>
      <c r="D69" s="9">
        <v>122</v>
      </c>
      <c r="E69" s="10">
        <v>21.708185053380799</v>
      </c>
      <c r="F69" s="11">
        <v>81</v>
      </c>
      <c r="G69" s="10">
        <v>14.412811387900399</v>
      </c>
      <c r="H69" s="34">
        <f t="shared" si="3"/>
        <v>0.36120996441281139</v>
      </c>
      <c r="I69" s="11">
        <v>107</v>
      </c>
      <c r="J69" s="10">
        <v>19.039145907473301</v>
      </c>
      <c r="K69" s="11">
        <v>83</v>
      </c>
      <c r="L69" s="10">
        <v>14.7686832740214</v>
      </c>
      <c r="M69" s="11">
        <v>48</v>
      </c>
      <c r="N69" s="10">
        <v>8.5409252669039208</v>
      </c>
      <c r="O69" s="34">
        <f t="shared" si="18"/>
        <v>0.42348754448398579</v>
      </c>
      <c r="P69" s="11">
        <v>26</v>
      </c>
      <c r="Q69" s="10">
        <v>4.6263345195729499</v>
      </c>
      <c r="R69" s="11">
        <v>31</v>
      </c>
      <c r="S69" s="10">
        <v>5.51601423487545</v>
      </c>
      <c r="T69" s="11">
        <v>21</v>
      </c>
      <c r="U69" s="10">
        <v>3.7366548042704602</v>
      </c>
      <c r="V69" s="34">
        <f t="shared" si="11"/>
        <v>0.13879003558718861</v>
      </c>
      <c r="W69" s="11">
        <v>5</v>
      </c>
      <c r="X69" s="10">
        <v>0.88967971530249101</v>
      </c>
      <c r="Y69" s="11">
        <v>18</v>
      </c>
      <c r="Z69" s="10">
        <v>3.2028469750889701</v>
      </c>
      <c r="AA69" s="34">
        <f t="shared" si="4"/>
        <v>4.0925266903914591E-2</v>
      </c>
      <c r="AB69" s="11">
        <v>20</v>
      </c>
      <c r="AC69" s="67">
        <v>3.5587188612099601</v>
      </c>
      <c r="AD69" s="41">
        <v>3.0274021352313167</v>
      </c>
    </row>
    <row r="70" spans="1:30">
      <c r="A70" s="8" t="s">
        <v>109</v>
      </c>
      <c r="B70" s="8" t="s">
        <v>109</v>
      </c>
      <c r="C70" s="13">
        <f t="shared" si="19"/>
        <v>826</v>
      </c>
      <c r="D70" s="9">
        <v>220</v>
      </c>
      <c r="E70" s="10">
        <v>26.634382566586002</v>
      </c>
      <c r="F70" s="11">
        <v>108</v>
      </c>
      <c r="G70" s="10">
        <v>13.075060532687701</v>
      </c>
      <c r="H70" s="34">
        <f t="shared" si="3"/>
        <v>0.39709443099273606</v>
      </c>
      <c r="I70" s="11">
        <v>78</v>
      </c>
      <c r="J70" s="10">
        <v>9.4430992736077499</v>
      </c>
      <c r="K70" s="11">
        <v>123</v>
      </c>
      <c r="L70" s="10">
        <v>14.8910411622276</v>
      </c>
      <c r="M70" s="11">
        <v>64</v>
      </c>
      <c r="N70" s="10">
        <v>7.7481840193704601</v>
      </c>
      <c r="O70" s="34">
        <f t="shared" si="18"/>
        <v>0.32082324455205813</v>
      </c>
      <c r="P70" s="11">
        <v>57</v>
      </c>
      <c r="Q70" s="10">
        <v>6.9007263922518201</v>
      </c>
      <c r="R70" s="11">
        <v>71</v>
      </c>
      <c r="S70" s="10">
        <v>8.5956416464890992</v>
      </c>
      <c r="T70" s="11">
        <v>35</v>
      </c>
      <c r="U70" s="10">
        <v>4.2372881355932197</v>
      </c>
      <c r="V70" s="34">
        <f t="shared" si="11"/>
        <v>0.19733656174334141</v>
      </c>
      <c r="W70" s="11">
        <v>20</v>
      </c>
      <c r="X70" s="10">
        <v>2.4213075060532701</v>
      </c>
      <c r="Y70" s="11">
        <v>27</v>
      </c>
      <c r="Z70" s="10">
        <v>3.2687651331719101</v>
      </c>
      <c r="AA70" s="34">
        <f t="shared" si="4"/>
        <v>5.6900726392251813E-2</v>
      </c>
      <c r="AB70" s="11">
        <v>23</v>
      </c>
      <c r="AC70" s="67">
        <v>2.7845036319612602</v>
      </c>
      <c r="AD70" s="41">
        <v>2.9835351089588378</v>
      </c>
    </row>
    <row r="71" spans="1:30">
      <c r="A71" s="8" t="s">
        <v>50</v>
      </c>
      <c r="B71" s="8" t="s">
        <v>110</v>
      </c>
      <c r="C71" s="13">
        <f t="shared" si="19"/>
        <v>144</v>
      </c>
      <c r="D71" s="9">
        <v>69</v>
      </c>
      <c r="E71" s="10">
        <v>47.9166666666667</v>
      </c>
      <c r="F71" s="11">
        <v>17</v>
      </c>
      <c r="G71" s="10">
        <v>11.8055555555556</v>
      </c>
      <c r="H71" s="34">
        <f t="shared" si="3"/>
        <v>0.59722222222222221</v>
      </c>
      <c r="I71" s="11">
        <v>18</v>
      </c>
      <c r="J71" s="10">
        <v>12.5</v>
      </c>
      <c r="K71" s="11">
        <v>9</v>
      </c>
      <c r="L71" s="10">
        <v>6.25</v>
      </c>
      <c r="M71" s="11">
        <v>4</v>
      </c>
      <c r="N71" s="10">
        <v>2.7777777777777799</v>
      </c>
      <c r="O71" s="34">
        <f t="shared" si="18"/>
        <v>0.21527777777777779</v>
      </c>
      <c r="P71" s="11">
        <v>4</v>
      </c>
      <c r="Q71" s="10">
        <v>2.7777777777777799</v>
      </c>
      <c r="R71" s="11">
        <v>4</v>
      </c>
      <c r="S71" s="10">
        <v>2.7777777777777799</v>
      </c>
      <c r="T71" s="11">
        <v>7</v>
      </c>
      <c r="U71" s="10">
        <v>4.8611111111111098</v>
      </c>
      <c r="V71" s="34">
        <f t="shared" si="11"/>
        <v>0.10416666666666667</v>
      </c>
      <c r="W71" s="11">
        <v>0</v>
      </c>
      <c r="X71" s="10">
        <v>0</v>
      </c>
      <c r="Y71" s="11">
        <v>7</v>
      </c>
      <c r="Z71" s="10">
        <v>4.8611111111111098</v>
      </c>
      <c r="AA71" s="34">
        <f t="shared" si="4"/>
        <v>4.8611111111111112E-2</v>
      </c>
      <c r="AB71" s="11">
        <v>5</v>
      </c>
      <c r="AC71" s="67">
        <v>3.4722222222222201</v>
      </c>
      <c r="AD71" s="41">
        <v>3.2791666666666668</v>
      </c>
    </row>
    <row r="72" spans="1:30">
      <c r="A72" s="8" t="s">
        <v>37</v>
      </c>
      <c r="B72" s="8" t="s">
        <v>111</v>
      </c>
      <c r="C72" s="13">
        <f t="shared" si="19"/>
        <v>324</v>
      </c>
      <c r="D72" s="9">
        <v>105</v>
      </c>
      <c r="E72" s="10">
        <v>32.407407407407398</v>
      </c>
      <c r="F72" s="11">
        <v>53</v>
      </c>
      <c r="G72" s="10">
        <v>16.358024691358001</v>
      </c>
      <c r="H72" s="34">
        <f t="shared" ref="H72:H77" si="20">((D72+F72)/C72)</f>
        <v>0.48765432098765432</v>
      </c>
      <c r="I72" s="11">
        <v>28</v>
      </c>
      <c r="J72" s="10">
        <v>8.6419753086419693</v>
      </c>
      <c r="K72" s="11">
        <v>39</v>
      </c>
      <c r="L72" s="10">
        <v>12.037037037037001</v>
      </c>
      <c r="M72" s="11">
        <v>21</v>
      </c>
      <c r="N72" s="10">
        <v>6.4814814814814801</v>
      </c>
      <c r="O72" s="34">
        <f t="shared" si="18"/>
        <v>0.27160493827160492</v>
      </c>
      <c r="P72" s="11">
        <v>15</v>
      </c>
      <c r="Q72" s="10">
        <v>4.6296296296296298</v>
      </c>
      <c r="R72" s="11">
        <v>30</v>
      </c>
      <c r="S72" s="10">
        <v>9.2592592592592595</v>
      </c>
      <c r="T72" s="11">
        <v>10</v>
      </c>
      <c r="U72" s="10">
        <v>3.0864197530864201</v>
      </c>
      <c r="V72" s="34">
        <f t="shared" si="11"/>
        <v>0.16975308641975309</v>
      </c>
      <c r="W72" s="11">
        <v>3</v>
      </c>
      <c r="X72" s="10">
        <v>0.92592592592592604</v>
      </c>
      <c r="Y72" s="11">
        <v>6</v>
      </c>
      <c r="Z72" s="10">
        <v>1.8518518518518501</v>
      </c>
      <c r="AA72" s="34">
        <f t="shared" ref="AA72:AA77" si="21">((W72+Y72)/C72)</f>
        <v>2.7777777777777776E-2</v>
      </c>
      <c r="AB72" s="11">
        <v>14</v>
      </c>
      <c r="AC72" s="66">
        <v>4.32098765432099</v>
      </c>
      <c r="AD72" s="41">
        <v>3.0975308641975308</v>
      </c>
    </row>
    <row r="73" spans="1:30">
      <c r="A73" s="8" t="s">
        <v>39</v>
      </c>
      <c r="B73" s="8" t="s">
        <v>112</v>
      </c>
      <c r="C73" s="13">
        <f t="shared" si="19"/>
        <v>376</v>
      </c>
      <c r="D73" s="9">
        <v>89</v>
      </c>
      <c r="E73" s="10">
        <v>23.670212765957402</v>
      </c>
      <c r="F73" s="11">
        <v>57</v>
      </c>
      <c r="G73" s="10">
        <v>15.159574468085101</v>
      </c>
      <c r="H73" s="34">
        <f t="shared" si="20"/>
        <v>0.38829787234042551</v>
      </c>
      <c r="I73" s="11">
        <v>40</v>
      </c>
      <c r="J73" s="10">
        <v>10.6382978723404</v>
      </c>
      <c r="K73" s="11">
        <v>42</v>
      </c>
      <c r="L73" s="10">
        <v>11.1702127659574</v>
      </c>
      <c r="M73" s="11">
        <v>42</v>
      </c>
      <c r="N73" s="10">
        <v>11.1702127659574</v>
      </c>
      <c r="O73" s="34">
        <f t="shared" si="18"/>
        <v>0.32978723404255317</v>
      </c>
      <c r="P73" s="11">
        <v>34</v>
      </c>
      <c r="Q73" s="10">
        <v>9.0425531914893593</v>
      </c>
      <c r="R73" s="11">
        <v>16</v>
      </c>
      <c r="S73" s="10">
        <v>4.2553191489361701</v>
      </c>
      <c r="T73" s="11">
        <v>24</v>
      </c>
      <c r="U73" s="10">
        <v>6.3829787234042596</v>
      </c>
      <c r="V73" s="34">
        <f t="shared" si="11"/>
        <v>0.19680851063829788</v>
      </c>
      <c r="W73" s="11">
        <v>10</v>
      </c>
      <c r="X73" s="10">
        <v>2.6595744680851099</v>
      </c>
      <c r="Y73" s="11">
        <v>13</v>
      </c>
      <c r="Z73" s="10">
        <v>3.4574468085106398</v>
      </c>
      <c r="AA73" s="34">
        <f t="shared" si="21"/>
        <v>6.1170212765957445E-2</v>
      </c>
      <c r="AB73" s="11">
        <v>9</v>
      </c>
      <c r="AC73" s="66">
        <v>2.3936170212765999</v>
      </c>
      <c r="AD73" s="41">
        <v>2.9662234042553193</v>
      </c>
    </row>
    <row r="74" spans="1:30">
      <c r="A74" s="8"/>
      <c r="B74" s="8" t="s">
        <v>113</v>
      </c>
      <c r="C74" s="13">
        <f t="shared" si="19"/>
        <v>279</v>
      </c>
      <c r="D74" s="9">
        <v>75</v>
      </c>
      <c r="E74" s="10">
        <v>26.881720430107499</v>
      </c>
      <c r="F74" s="11">
        <v>33</v>
      </c>
      <c r="G74" s="10">
        <v>11.8279569892473</v>
      </c>
      <c r="H74" s="34">
        <f t="shared" si="20"/>
        <v>0.38709677419354838</v>
      </c>
      <c r="I74" s="11">
        <v>23</v>
      </c>
      <c r="J74" s="10">
        <v>8.2437275985663092</v>
      </c>
      <c r="K74" s="11">
        <v>32</v>
      </c>
      <c r="L74" s="10">
        <v>11.469534050179201</v>
      </c>
      <c r="M74" s="11">
        <v>21</v>
      </c>
      <c r="N74" s="10">
        <v>7.5268817204301097</v>
      </c>
      <c r="O74" s="34">
        <f t="shared" si="18"/>
        <v>0.27240143369175629</v>
      </c>
      <c r="P74" s="11">
        <v>16</v>
      </c>
      <c r="Q74" s="10">
        <v>5.7347670250896101</v>
      </c>
      <c r="R74" s="11">
        <v>21</v>
      </c>
      <c r="S74" s="10">
        <v>7.5268817204301097</v>
      </c>
      <c r="T74" s="11">
        <v>10</v>
      </c>
      <c r="U74" s="10">
        <v>3.5842293906810001</v>
      </c>
      <c r="V74" s="34">
        <f t="shared" si="11"/>
        <v>0.16845878136200718</v>
      </c>
      <c r="W74" s="11">
        <v>9</v>
      </c>
      <c r="X74" s="10">
        <v>3.2258064516128999</v>
      </c>
      <c r="Y74" s="11">
        <v>20</v>
      </c>
      <c r="Z74" s="10">
        <v>7.16845878136201</v>
      </c>
      <c r="AA74" s="34">
        <f t="shared" si="21"/>
        <v>0.1039426523297491</v>
      </c>
      <c r="AB74" s="11">
        <v>19</v>
      </c>
      <c r="AC74" s="66">
        <v>6.8100358422939102</v>
      </c>
      <c r="AD74" s="41">
        <v>2.7892473118279568</v>
      </c>
    </row>
    <row r="75" spans="1:30">
      <c r="A75" s="8" t="s">
        <v>57</v>
      </c>
      <c r="B75" s="8" t="s">
        <v>114</v>
      </c>
      <c r="C75" s="13">
        <f t="shared" si="19"/>
        <v>424</v>
      </c>
      <c r="D75" s="9">
        <v>206</v>
      </c>
      <c r="E75" s="10">
        <v>48.584905660377402</v>
      </c>
      <c r="F75" s="11">
        <v>68</v>
      </c>
      <c r="G75" s="10">
        <v>16.037735849056599</v>
      </c>
      <c r="H75" s="34">
        <f t="shared" si="20"/>
        <v>0.64622641509433965</v>
      </c>
      <c r="I75" s="11">
        <v>27</v>
      </c>
      <c r="J75" s="10">
        <v>6.3679245283018897</v>
      </c>
      <c r="K75" s="11">
        <v>39</v>
      </c>
      <c r="L75" s="10">
        <v>9.1981132075471699</v>
      </c>
      <c r="M75" s="11">
        <v>33</v>
      </c>
      <c r="N75" s="10">
        <v>7.7830188679245298</v>
      </c>
      <c r="O75" s="34">
        <f t="shared" si="18"/>
        <v>0.23349056603773585</v>
      </c>
      <c r="P75" s="11">
        <v>13</v>
      </c>
      <c r="Q75" s="10">
        <v>3.06603773584906</v>
      </c>
      <c r="R75" s="11">
        <v>8</v>
      </c>
      <c r="S75" s="10">
        <v>1.88679245283019</v>
      </c>
      <c r="T75" s="11">
        <v>9</v>
      </c>
      <c r="U75" s="10">
        <v>2.1226415094339601</v>
      </c>
      <c r="V75" s="34">
        <f t="shared" si="11"/>
        <v>7.0754716981132074E-2</v>
      </c>
      <c r="W75" s="11">
        <v>8</v>
      </c>
      <c r="X75" s="10">
        <v>1.88679245283019</v>
      </c>
      <c r="Y75" s="11">
        <v>4</v>
      </c>
      <c r="Z75" s="10">
        <v>0.94339622641509402</v>
      </c>
      <c r="AA75" s="34">
        <f t="shared" si="21"/>
        <v>2.8301886792452831E-2</v>
      </c>
      <c r="AB75" s="11">
        <v>9</v>
      </c>
      <c r="AC75" s="66">
        <v>2.1226415094339601</v>
      </c>
      <c r="AD75" s="41">
        <v>3.4113207547169813</v>
      </c>
    </row>
    <row r="76" spans="1:30">
      <c r="A76" s="8"/>
      <c r="B76" s="8" t="s">
        <v>115</v>
      </c>
      <c r="C76" s="13">
        <f t="shared" si="19"/>
        <v>38</v>
      </c>
      <c r="D76" s="9">
        <v>30</v>
      </c>
      <c r="E76" s="10">
        <v>78.947368421052602</v>
      </c>
      <c r="F76" s="11">
        <v>5</v>
      </c>
      <c r="G76" s="10">
        <v>13.157894736842101</v>
      </c>
      <c r="H76" s="34">
        <f t="shared" si="20"/>
        <v>0.92105263157894735</v>
      </c>
      <c r="I76" s="11">
        <v>1</v>
      </c>
      <c r="J76" s="10">
        <v>2.6315789473684199</v>
      </c>
      <c r="K76" s="11">
        <v>1</v>
      </c>
      <c r="L76" s="10">
        <v>2.6315789473684199</v>
      </c>
      <c r="M76" s="11">
        <v>0</v>
      </c>
      <c r="N76" s="10">
        <v>0</v>
      </c>
      <c r="O76" s="34">
        <f t="shared" si="18"/>
        <v>5.2631578947368418E-2</v>
      </c>
      <c r="P76" s="11">
        <v>0</v>
      </c>
      <c r="Q76" s="10">
        <v>0</v>
      </c>
      <c r="R76" s="11">
        <v>0</v>
      </c>
      <c r="S76" s="10">
        <v>0</v>
      </c>
      <c r="T76" s="11">
        <v>0</v>
      </c>
      <c r="U76" s="10">
        <v>0</v>
      </c>
      <c r="V76" s="34">
        <f t="shared" si="11"/>
        <v>0</v>
      </c>
      <c r="W76" s="11">
        <v>0</v>
      </c>
      <c r="X76" s="10">
        <v>0</v>
      </c>
      <c r="Y76" s="11">
        <v>0</v>
      </c>
      <c r="Z76" s="10">
        <v>0</v>
      </c>
      <c r="AA76" s="34">
        <f t="shared" si="21"/>
        <v>0</v>
      </c>
      <c r="AB76" s="11">
        <v>1</v>
      </c>
      <c r="AC76" s="66">
        <v>2.6315789473684199</v>
      </c>
      <c r="AD76" s="41">
        <v>3.8105263157894735</v>
      </c>
    </row>
    <row r="77" spans="1:30">
      <c r="A77" s="8" t="s">
        <v>116</v>
      </c>
      <c r="B77" s="8" t="s">
        <v>116</v>
      </c>
      <c r="C77" s="13">
        <f t="shared" si="19"/>
        <v>49</v>
      </c>
      <c r="D77" s="11">
        <v>18</v>
      </c>
      <c r="E77" s="17">
        <v>36.734693877551003</v>
      </c>
      <c r="F77" s="11">
        <v>18</v>
      </c>
      <c r="G77" s="17">
        <v>36.734693877551003</v>
      </c>
      <c r="H77" s="34">
        <f t="shared" si="20"/>
        <v>0.73469387755102045</v>
      </c>
      <c r="I77" s="11">
        <v>6</v>
      </c>
      <c r="J77" s="17">
        <v>12.244897959183699</v>
      </c>
      <c r="K77" s="11">
        <v>2</v>
      </c>
      <c r="L77" s="17">
        <v>4.0816326530612201</v>
      </c>
      <c r="M77" s="11">
        <v>2</v>
      </c>
      <c r="N77" s="17">
        <v>4.0816326530612201</v>
      </c>
      <c r="O77" s="34">
        <f t="shared" si="18"/>
        <v>0.20408163265306123</v>
      </c>
      <c r="P77" s="11">
        <v>0</v>
      </c>
      <c r="Q77" s="17">
        <v>0</v>
      </c>
      <c r="R77" s="11">
        <v>0</v>
      </c>
      <c r="S77" s="17">
        <v>0</v>
      </c>
      <c r="T77" s="11">
        <v>0</v>
      </c>
      <c r="U77" s="17">
        <v>0</v>
      </c>
      <c r="V77" s="34">
        <f t="shared" si="11"/>
        <v>0</v>
      </c>
      <c r="W77" s="11">
        <v>0</v>
      </c>
      <c r="X77" s="17">
        <v>0</v>
      </c>
      <c r="Y77" s="11">
        <v>1</v>
      </c>
      <c r="Z77" s="17">
        <v>2.0408163265306101</v>
      </c>
      <c r="AA77" s="34">
        <f t="shared" si="21"/>
        <v>2.0408163265306121E-2</v>
      </c>
      <c r="AB77" s="11">
        <v>2</v>
      </c>
      <c r="AC77" s="68">
        <v>4.0816326530612201</v>
      </c>
      <c r="AD77" s="41">
        <v>3.4857142857142858</v>
      </c>
    </row>
    <row r="78" spans="1:30" ht="15.75" thickBot="1">
      <c r="A78" s="18" t="s">
        <v>117</v>
      </c>
      <c r="B78" s="18"/>
      <c r="C78" s="19">
        <f>SUM(C8:C77)</f>
        <v>14778</v>
      </c>
      <c r="D78" s="19">
        <f>SUM(D8:D77)</f>
        <v>5269</v>
      </c>
      <c r="E78" s="20">
        <f>(D78/C78)</f>
        <v>0.35654351062390038</v>
      </c>
      <c r="F78" s="19">
        <f>SUM(F8:F77)</f>
        <v>2096</v>
      </c>
      <c r="G78" s="20">
        <f>(F78/C78)</f>
        <v>0.14183245364731356</v>
      </c>
      <c r="H78" s="20">
        <f>(E78+G78)</f>
        <v>0.49837596427121394</v>
      </c>
      <c r="I78" s="19">
        <f>SUM(I8:I77)</f>
        <v>1525</v>
      </c>
      <c r="J78" s="20">
        <f>(I78/C78)</f>
        <v>0.1031939369332792</v>
      </c>
      <c r="K78" s="19">
        <f>SUM(K8:K77)</f>
        <v>1665</v>
      </c>
      <c r="L78" s="20">
        <f>(K78/C78)</f>
        <v>0.11266747868453106</v>
      </c>
      <c r="M78" s="19">
        <f>SUM(M8:M77)</f>
        <v>1096</v>
      </c>
      <c r="N78" s="20">
        <f>(M78/C78)</f>
        <v>7.4164298281228849E-2</v>
      </c>
      <c r="O78" s="20">
        <f>(J78+L78+N78)</f>
        <v>0.29002571389903908</v>
      </c>
      <c r="P78" s="19">
        <f>SUM(P8:P77)</f>
        <v>724</v>
      </c>
      <c r="Q78" s="20">
        <f>(P78/C78)</f>
        <v>4.8991744485045341E-2</v>
      </c>
      <c r="R78" s="19">
        <f>SUM(R8:R77)</f>
        <v>800</v>
      </c>
      <c r="S78" s="20">
        <f>(R78/C78)</f>
        <v>5.4134524292867775E-2</v>
      </c>
      <c r="T78" s="19">
        <f>SUM(T8:T77)</f>
        <v>462</v>
      </c>
      <c r="U78" s="20">
        <f>(T78/C78)</f>
        <v>3.1262687779131139E-2</v>
      </c>
      <c r="V78" s="20">
        <f>(Q78+S78+U78)</f>
        <v>0.13438895655704425</v>
      </c>
      <c r="W78" s="19">
        <f>SUM(W8:W77)</f>
        <v>261</v>
      </c>
      <c r="X78" s="20">
        <f>(W78/C78)</f>
        <v>1.7661388550548111E-2</v>
      </c>
      <c r="Y78" s="19">
        <f>SUM(Y8:Y77)</f>
        <v>391</v>
      </c>
      <c r="Z78" s="20">
        <f>(Y78/C78)</f>
        <v>2.6458248748139127E-2</v>
      </c>
      <c r="AA78" s="20">
        <f>(X78+Z78)</f>
        <v>4.4119637298687238E-2</v>
      </c>
      <c r="AB78" s="19">
        <f>SUM(AB8:AB77)</f>
        <v>486</v>
      </c>
      <c r="AC78" s="20">
        <f>(AB78/C78)</f>
        <v>3.2886723507917173E-2</v>
      </c>
      <c r="AD78" s="19"/>
    </row>
    <row r="79" spans="1:30" ht="15.75" thickTop="1"/>
    <row r="83" spans="1:30" ht="15.75" thickBot="1">
      <c r="A83" s="5" t="s">
        <v>118</v>
      </c>
      <c r="B83" s="5"/>
      <c r="C83" s="6" t="s">
        <v>5</v>
      </c>
      <c r="D83" s="6" t="s">
        <v>6</v>
      </c>
      <c r="E83" s="6" t="s">
        <v>7</v>
      </c>
      <c r="F83" s="6" t="s">
        <v>8</v>
      </c>
      <c r="G83" s="6" t="s">
        <v>9</v>
      </c>
      <c r="H83" s="47" t="s">
        <v>10</v>
      </c>
      <c r="I83" s="6" t="s">
        <v>11</v>
      </c>
      <c r="J83" s="6" t="s">
        <v>12</v>
      </c>
      <c r="K83" s="6" t="s">
        <v>13</v>
      </c>
      <c r="L83" s="6" t="s">
        <v>14</v>
      </c>
      <c r="M83" s="6" t="s">
        <v>15</v>
      </c>
      <c r="N83" s="6" t="s">
        <v>16</v>
      </c>
      <c r="O83" s="47" t="s">
        <v>17</v>
      </c>
      <c r="P83" s="6" t="s">
        <v>18</v>
      </c>
      <c r="Q83" s="6" t="s">
        <v>19</v>
      </c>
      <c r="R83" s="6" t="s">
        <v>20</v>
      </c>
      <c r="S83" s="6" t="s">
        <v>21</v>
      </c>
      <c r="T83" s="6" t="s">
        <v>22</v>
      </c>
      <c r="U83" s="6" t="s">
        <v>23</v>
      </c>
      <c r="V83" s="47" t="s">
        <v>24</v>
      </c>
      <c r="W83" s="6" t="s">
        <v>25</v>
      </c>
      <c r="X83" s="6" t="s">
        <v>26</v>
      </c>
      <c r="Y83" s="6" t="s">
        <v>27</v>
      </c>
      <c r="Z83" s="6" t="s">
        <v>28</v>
      </c>
      <c r="AA83" s="47" t="s">
        <v>29</v>
      </c>
      <c r="AB83" s="6" t="s">
        <v>30</v>
      </c>
      <c r="AC83" s="47" t="s">
        <v>31</v>
      </c>
      <c r="AD83" s="55"/>
    </row>
    <row r="84" spans="1:30" s="63" customFormat="1" ht="13.5" thickTop="1">
      <c r="A84" s="56" t="s">
        <v>119</v>
      </c>
      <c r="B84" s="57"/>
      <c r="C84" s="58">
        <f>SUM(C9:C10, C18:C19, C20:C22, C32:C35,C37:C43, C47:C52, C60:C75,C54:C55,C39:C43, C45, C23:C27, C29,C11:C14, C77)</f>
        <v>12718</v>
      </c>
      <c r="D84" s="58">
        <f>SUM(D9:D10, D18:D19, D20:D22, D32:D35,D37:D43, D47:D52, D60:D75,D54:D55,D39:D43, D45, D23:D27, D29,D11:D14, D77)</f>
        <v>4299</v>
      </c>
      <c r="E84" s="59">
        <f>(D84/C84)</f>
        <v>0.33802484667400534</v>
      </c>
      <c r="F84" s="58">
        <f>SUM(F9:F10, F18:F19, F20:F22, F32:F35,F37:F43, F47:F52, F60:F75,F54:F55,F39:F43, F45, F23:F27, F29,F11:F14, F77)</f>
        <v>1789</v>
      </c>
      <c r="G84" s="59">
        <f>(F84/C84)</f>
        <v>0.1406667715049536</v>
      </c>
      <c r="H84" s="60">
        <f>SUM(G84,E84)</f>
        <v>0.47869161817895894</v>
      </c>
      <c r="I84" s="58">
        <f>SUM(I9:I10, I18:I19, I20:I22, I32:I35,I37:I43, I47:I52, I60:I75,I54:I55,I39:I43, I45, I23:I27, I29,I11:I14, I77)</f>
        <v>1326</v>
      </c>
      <c r="J84" s="59">
        <f>(I84/C84)</f>
        <v>0.1042616763642082</v>
      </c>
      <c r="K84" s="58">
        <f>SUM(K9:K10, K18:K19, K20:K22, K32:K35,K37:K43, K47:K52, K60:K75,K54:K55,K39:K43, K45, K23:K27, K29,K11:K14, K77)</f>
        <v>1508</v>
      </c>
      <c r="L84" s="59">
        <f>(K84/C84)</f>
        <v>0.11857210253184464</v>
      </c>
      <c r="M84" s="58">
        <f>SUM(M9:M10, M18:M19, M20:M22, M32:M35,M37:M43, M47:M52, M60:M75,M54:M55,M39:M43, M45, M23:M27, M29,M11:M14, M77)</f>
        <v>984</v>
      </c>
      <c r="N84" s="59">
        <f>(M84/C84)</f>
        <v>7.7370655763484827E-2</v>
      </c>
      <c r="O84" s="61">
        <f>SUM(N84,L84,J84)</f>
        <v>0.30020443465953767</v>
      </c>
      <c r="P84" s="58">
        <f>SUM(P9:P10, P18:P19, P20:P22, P32:P35,P37:P43, P47:P52, P60:P75,P54:P55,P39:P43, P45, P23:P27, P29,P11:P14, P77)</f>
        <v>653</v>
      </c>
      <c r="Q84" s="59">
        <f>(P84/C84)</f>
        <v>5.134455103003617E-2</v>
      </c>
      <c r="R84" s="58">
        <f>SUM(R9:R10, R18:R19, R20:R22, R32:R35,R37:R43, R47:R52, R60:R75,R54:R55,R39:R43, R45, R23:R27, R29,R11:R14, R77)</f>
        <v>715</v>
      </c>
      <c r="S84" s="59">
        <f>(R84/C84)</f>
        <v>5.6219531372857366E-2</v>
      </c>
      <c r="T84" s="58">
        <f>SUM(T9:T10, T18:T19, T20:T22, T32:T35,T37:T43, T47:T52, T60:T75,T54:T55,T39:T43, T45, T23:T27, T29,T11:T14, T77)</f>
        <v>410</v>
      </c>
      <c r="U84" s="59">
        <f>(T84/C84)</f>
        <v>3.2237773234785341E-2</v>
      </c>
      <c r="V84" s="61">
        <f>SUM(U84,S84,Q84)</f>
        <v>0.13980185563767888</v>
      </c>
      <c r="W84" s="58">
        <f>SUM(W9:W10, W18:W19, W20:W22, W32:W35,W37:W43, W47:W52, W60:W75,W54:W55,W39:W43, W45, W23:W27, W29,W11:W14, W77)</f>
        <v>239</v>
      </c>
      <c r="X84" s="59">
        <f>(W84/C84)</f>
        <v>1.879226293442365E-2</v>
      </c>
      <c r="Y84" s="58">
        <f>SUM(Y9:Y10, Y18:Y19, Y20:Y22, Y32:Y35,Y37:Y43, Y47:Y52, Y60:Y75,Y54:Y55,Y39:Y43, Y45, Y23:Y27, Y29,Y11:Y14, Y77)</f>
        <v>354</v>
      </c>
      <c r="Z84" s="59">
        <f>(Y84/C84)</f>
        <v>2.7834565183204905E-2</v>
      </c>
      <c r="AA84" s="62">
        <f>SUM(Z84,X84)</f>
        <v>4.6626828117628555E-2</v>
      </c>
      <c r="AB84" s="58">
        <f>SUM(AB9:AB10, AB18:AB19, AB20:AB22, AB32:AB35,AB37:AB43, AB47:AB52, AB60:AB75,AB54:AB55,AB39:AB43, AB45, AB23:AB27, AB29,AB11:AB14, AB77)</f>
        <v>438</v>
      </c>
      <c r="AC84" s="59">
        <f>(AB84/C84)</f>
        <v>3.4439377260575561E-2</v>
      </c>
      <c r="AD84" s="57"/>
    </row>
    <row r="85" spans="1:30" s="63" customFormat="1" ht="12.75">
      <c r="A85" s="8" t="s">
        <v>120</v>
      </c>
      <c r="B85" s="11"/>
      <c r="C85" s="64">
        <f>SUM(C8, C15, C17, C28, C34, C53, C56:C58)</f>
        <v>1608</v>
      </c>
      <c r="D85" s="64">
        <f>SUM(D8, D15, D17, D28, D34, D53, D56:D58)</f>
        <v>504</v>
      </c>
      <c r="E85" s="59">
        <f t="shared" ref="E85:E86" si="22">(D85/C85)</f>
        <v>0.31343283582089554</v>
      </c>
      <c r="F85" s="64">
        <f>SUM(F8, F15, F17, F28, F34, F53, F56:F58)</f>
        <v>243</v>
      </c>
      <c r="G85" s="59">
        <f t="shared" ref="G85:G86" si="23">(F85/C85)</f>
        <v>0.15111940298507462</v>
      </c>
      <c r="H85" s="60">
        <f>SUM(G85,E85)</f>
        <v>0.46455223880597019</v>
      </c>
      <c r="I85" s="64">
        <f>SUM(I8, I15, I17, I28, I34, I53, I56:I58)</f>
        <v>193</v>
      </c>
      <c r="J85" s="59">
        <f t="shared" ref="J85:J86" si="24">(I85/C85)</f>
        <v>0.12002487562189054</v>
      </c>
      <c r="K85" s="64">
        <f>SUM(K8, K15, K17, K28, K34, K53, K56:K58)</f>
        <v>198</v>
      </c>
      <c r="L85" s="59">
        <f t="shared" ref="L85:L86" si="25">(K85/C85)</f>
        <v>0.12313432835820895</v>
      </c>
      <c r="M85" s="64">
        <f>SUM(M8, M15, M17, M28, M34, M53, M56:M58)</f>
        <v>139</v>
      </c>
      <c r="N85" s="59">
        <f t="shared" ref="N85:N86" si="26">(M85/C85)</f>
        <v>8.6442786069651736E-2</v>
      </c>
      <c r="O85" s="65">
        <f t="shared" ref="O85:O86" si="27">SUM(N85,L85,J85)</f>
        <v>0.32960199004975121</v>
      </c>
      <c r="P85" s="64">
        <f>SUM(P8, P15, P17, P28, P34, P53, P56:P58)</f>
        <v>88</v>
      </c>
      <c r="Q85" s="59">
        <f t="shared" ref="Q85:Q86" si="28">(P85/C85)</f>
        <v>5.4726368159203981E-2</v>
      </c>
      <c r="R85" s="64">
        <f>SUM(R8, R15, R17, R28, R34, R53, R56:R58)</f>
        <v>90</v>
      </c>
      <c r="S85" s="59">
        <f t="shared" ref="S85:S86" si="29">(R85/C85)</f>
        <v>5.5970149253731345E-2</v>
      </c>
      <c r="T85" s="64">
        <f>SUM(T8, T15, T17, T28, T34, T53, T56:T58)</f>
        <v>58</v>
      </c>
      <c r="U85" s="59">
        <f t="shared" ref="U85:U86" si="30">(T85/C85)</f>
        <v>3.6069651741293535E-2</v>
      </c>
      <c r="V85" s="61">
        <f t="shared" ref="V85:V86" si="31">SUM(U85,S85,Q85)</f>
        <v>0.14676616915422885</v>
      </c>
      <c r="W85" s="64">
        <f>SUM(W8, W15, W17, W28, W34, W53, W56:W58)</f>
        <v>21</v>
      </c>
      <c r="X85" s="59">
        <f t="shared" ref="X85:X86" si="32">(W85/C85)</f>
        <v>1.3059701492537313E-2</v>
      </c>
      <c r="Y85" s="64">
        <f>SUM(Y8, Y15, Y17, Y28, Y34, Y53, Y56:Y58)</f>
        <v>38</v>
      </c>
      <c r="Z85" s="59">
        <f t="shared" ref="Z85:Z86" si="33">(Y85/C85)</f>
        <v>2.36318407960199E-2</v>
      </c>
      <c r="AA85" s="62">
        <f t="shared" ref="AA85:AA86" si="34">SUM(Z85,X85)</f>
        <v>3.6691542288557213E-2</v>
      </c>
      <c r="AB85" s="64">
        <f>SUM(AB8, AB15, AB17, AB28, AB34, AB53, AB56:AB58)</f>
        <v>36</v>
      </c>
      <c r="AC85" s="59">
        <f t="shared" ref="AC85:AC86" si="35">(AB85/C85)</f>
        <v>2.2388059701492536E-2</v>
      </c>
      <c r="AD85" s="11"/>
    </row>
    <row r="86" spans="1:30" s="63" customFormat="1" ht="12.75">
      <c r="A86" s="8" t="s">
        <v>121</v>
      </c>
      <c r="B86" s="11"/>
      <c r="C86" s="64">
        <f>SUM(C30:C31)</f>
        <v>519</v>
      </c>
      <c r="D86" s="64">
        <f>SUM(D30:D31)</f>
        <v>339</v>
      </c>
      <c r="E86" s="59">
        <f t="shared" si="22"/>
        <v>0.65317919075144504</v>
      </c>
      <c r="F86" s="64">
        <f>SUM(F30:F31)</f>
        <v>85</v>
      </c>
      <c r="G86" s="59">
        <f t="shared" si="23"/>
        <v>0.16377649325626203</v>
      </c>
      <c r="H86" s="60">
        <f>SUM(G86,E86)</f>
        <v>0.81695568400770702</v>
      </c>
      <c r="I86" s="64">
        <f>SUM(I30:I31)</f>
        <v>29</v>
      </c>
      <c r="J86" s="59">
        <f t="shared" si="24"/>
        <v>5.5876685934489405E-2</v>
      </c>
      <c r="K86" s="64">
        <f>SUM(K30:K31)</f>
        <v>22</v>
      </c>
      <c r="L86" s="59">
        <f t="shared" si="25"/>
        <v>4.238921001926782E-2</v>
      </c>
      <c r="M86" s="64">
        <f>SUM(M30:M31)</f>
        <v>14</v>
      </c>
      <c r="N86" s="59">
        <f t="shared" si="26"/>
        <v>2.6974951830443159E-2</v>
      </c>
      <c r="O86" s="65">
        <f t="shared" si="27"/>
        <v>0.12524084778420039</v>
      </c>
      <c r="P86" s="64">
        <f>SUM(P30:P31)</f>
        <v>3</v>
      </c>
      <c r="Q86" s="59">
        <f t="shared" si="28"/>
        <v>5.7803468208092483E-3</v>
      </c>
      <c r="R86" s="64">
        <f>SUM(R30:R31)</f>
        <v>4</v>
      </c>
      <c r="S86" s="59">
        <f t="shared" si="29"/>
        <v>7.7071290944123313E-3</v>
      </c>
      <c r="T86" s="64">
        <f>SUM(T30:T31)</f>
        <v>7</v>
      </c>
      <c r="U86" s="59">
        <f t="shared" si="30"/>
        <v>1.348747591522158E-2</v>
      </c>
      <c r="V86" s="61">
        <f t="shared" si="31"/>
        <v>2.6974951830443159E-2</v>
      </c>
      <c r="W86" s="64">
        <f>SUM(W30:W31)</f>
        <v>2</v>
      </c>
      <c r="X86" s="59">
        <f t="shared" si="32"/>
        <v>3.8535645472061657E-3</v>
      </c>
      <c r="Y86" s="64">
        <f>SUM(Y30:Y31)</f>
        <v>3</v>
      </c>
      <c r="Z86" s="59">
        <f t="shared" si="33"/>
        <v>5.7803468208092483E-3</v>
      </c>
      <c r="AA86" s="62">
        <f t="shared" si="34"/>
        <v>9.6339113680154135E-3</v>
      </c>
      <c r="AB86" s="64">
        <f>SUM(AB30:AB31)</f>
        <v>11</v>
      </c>
      <c r="AC86" s="59">
        <f t="shared" si="35"/>
        <v>2.119460500963391E-2</v>
      </c>
      <c r="AD86" s="11"/>
    </row>
  </sheetData>
  <mergeCells count="3">
    <mergeCell ref="A1:AC1"/>
    <mergeCell ref="A2:AC2"/>
    <mergeCell ref="A4:AC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3BB73E-CFBE-4CDF-9340-A73CB090CB9F}">
  <dimension ref="A1:AB14"/>
  <sheetViews>
    <sheetView workbookViewId="0">
      <selection activeCell="Q15" sqref="Q15"/>
    </sheetView>
  </sheetViews>
  <sheetFormatPr defaultRowHeight="15"/>
  <sheetData>
    <row r="1" spans="1:28" ht="25.5">
      <c r="A1" s="69" t="s">
        <v>0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  <c r="X1" s="69"/>
      <c r="Y1" s="69"/>
      <c r="Z1" s="69"/>
      <c r="AA1" s="69"/>
      <c r="AB1" s="69"/>
    </row>
    <row r="2" spans="1:28" ht="18">
      <c r="A2" s="70" t="s">
        <v>1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</row>
    <row r="3" spans="1:28" ht="18">
      <c r="A3" s="1"/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2"/>
      <c r="Z3" s="2"/>
      <c r="AA3" s="2"/>
      <c r="AB3" s="2"/>
    </row>
    <row r="4" spans="1:28">
      <c r="A4" s="71" t="s">
        <v>122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  <c r="W4" s="71"/>
      <c r="X4" s="71"/>
      <c r="Y4" s="71"/>
      <c r="Z4" s="71"/>
      <c r="AA4" s="71"/>
      <c r="AB4" s="71"/>
    </row>
    <row r="5" spans="1:28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</row>
    <row r="6" spans="1:28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s="48" customFormat="1">
      <c r="A7" s="49" t="s">
        <v>118</v>
      </c>
      <c r="B7" s="49" t="s">
        <v>4</v>
      </c>
      <c r="C7" s="50" t="s">
        <v>123</v>
      </c>
      <c r="D7" s="50" t="s">
        <v>6</v>
      </c>
      <c r="E7" s="50" t="s">
        <v>7</v>
      </c>
      <c r="F7" s="50" t="s">
        <v>8</v>
      </c>
      <c r="G7" s="50" t="s">
        <v>9</v>
      </c>
      <c r="H7" s="21" t="s">
        <v>10</v>
      </c>
      <c r="I7" s="50" t="s">
        <v>11</v>
      </c>
      <c r="J7" s="50" t="s">
        <v>12</v>
      </c>
      <c r="K7" s="50" t="s">
        <v>13</v>
      </c>
      <c r="L7" s="50" t="s">
        <v>14</v>
      </c>
      <c r="M7" s="50" t="s">
        <v>15</v>
      </c>
      <c r="N7" s="50" t="s">
        <v>16</v>
      </c>
      <c r="O7" s="21" t="s">
        <v>124</v>
      </c>
      <c r="P7" s="50" t="s">
        <v>18</v>
      </c>
      <c r="Q7" s="50" t="s">
        <v>19</v>
      </c>
      <c r="R7" s="50" t="s">
        <v>20</v>
      </c>
      <c r="S7" s="50" t="s">
        <v>21</v>
      </c>
      <c r="T7" s="50" t="s">
        <v>22</v>
      </c>
      <c r="U7" s="50" t="s">
        <v>23</v>
      </c>
      <c r="V7" s="21" t="s">
        <v>24</v>
      </c>
      <c r="W7" s="50" t="s">
        <v>27</v>
      </c>
      <c r="X7" s="50" t="s">
        <v>28</v>
      </c>
      <c r="Y7" s="21" t="s">
        <v>29</v>
      </c>
      <c r="Z7" s="50" t="s">
        <v>30</v>
      </c>
      <c r="AA7" s="21" t="s">
        <v>31</v>
      </c>
      <c r="AB7" s="50" t="s">
        <v>32</v>
      </c>
    </row>
    <row r="8" spans="1:28">
      <c r="A8" s="22" t="s">
        <v>121</v>
      </c>
      <c r="B8" s="22" t="s">
        <v>125</v>
      </c>
      <c r="C8" s="30">
        <f>SUM(D8+F8+I8+K8+M8+P8+R8+T8+W8+Z8)</f>
        <v>68</v>
      </c>
      <c r="D8" s="23">
        <v>47</v>
      </c>
      <c r="E8" s="24">
        <v>69.117647058823493</v>
      </c>
      <c r="F8" s="30">
        <v>10</v>
      </c>
      <c r="G8" s="24">
        <v>14.705882352941201</v>
      </c>
      <c r="H8" s="34">
        <f>((D8+F8)/C8)</f>
        <v>0.83823529411764708</v>
      </c>
      <c r="I8" s="30">
        <v>6</v>
      </c>
      <c r="J8" s="26">
        <v>8.8235294117647101</v>
      </c>
      <c r="K8" s="30">
        <v>3</v>
      </c>
      <c r="L8" s="26">
        <v>4.4117647058823497</v>
      </c>
      <c r="M8" s="30">
        <v>0</v>
      </c>
      <c r="N8" s="26">
        <v>0</v>
      </c>
      <c r="O8" s="34">
        <f>((I8+K8+M8)/C8)</f>
        <v>0.13235294117647059</v>
      </c>
      <c r="P8" s="30">
        <v>0</v>
      </c>
      <c r="Q8" s="26">
        <v>0</v>
      </c>
      <c r="R8" s="30">
        <v>0</v>
      </c>
      <c r="S8" s="26">
        <v>0</v>
      </c>
      <c r="T8" s="23">
        <v>1</v>
      </c>
      <c r="U8" s="26">
        <v>1.47058823529412</v>
      </c>
      <c r="V8" s="34">
        <f>((P8+R8+T8)/C8)</f>
        <v>1.4705882352941176E-2</v>
      </c>
      <c r="W8" s="23">
        <v>0</v>
      </c>
      <c r="X8" s="26">
        <v>0</v>
      </c>
      <c r="Y8" s="34">
        <v>0</v>
      </c>
      <c r="Z8" s="23">
        <v>1</v>
      </c>
      <c r="AA8" s="25">
        <v>1.47058823529412</v>
      </c>
      <c r="AB8" s="39">
        <v>3.7573529411764706</v>
      </c>
    </row>
    <row r="9" spans="1:28">
      <c r="A9" s="22" t="s">
        <v>121</v>
      </c>
      <c r="B9" s="22" t="s">
        <v>64</v>
      </c>
      <c r="C9" s="30">
        <f t="shared" ref="C9:C14" si="0">SUM(D9+F9+I9+K9+M9+P9+R9+T9+W9+Z9)</f>
        <v>24</v>
      </c>
      <c r="D9" s="23">
        <v>18</v>
      </c>
      <c r="E9" s="24">
        <v>75</v>
      </c>
      <c r="F9" s="30">
        <v>3</v>
      </c>
      <c r="G9" s="24">
        <v>12.5</v>
      </c>
      <c r="H9" s="34">
        <f t="shared" ref="H9:H13" si="1">((D9+F9)/C9)</f>
        <v>0.875</v>
      </c>
      <c r="I9" s="30">
        <v>0</v>
      </c>
      <c r="J9" s="26">
        <v>0</v>
      </c>
      <c r="K9" s="30">
        <v>2</v>
      </c>
      <c r="L9" s="26">
        <v>8.3333333333333304</v>
      </c>
      <c r="M9" s="30">
        <v>0</v>
      </c>
      <c r="N9" s="26">
        <v>0</v>
      </c>
      <c r="O9" s="34">
        <f t="shared" ref="O9:O13" si="2">((I9+K9+M9)/C9)</f>
        <v>8.3333333333333329E-2</v>
      </c>
      <c r="P9" s="30">
        <v>1</v>
      </c>
      <c r="Q9" s="26">
        <v>4.1666666666666696</v>
      </c>
      <c r="R9" s="30">
        <v>0</v>
      </c>
      <c r="S9" s="26">
        <v>0</v>
      </c>
      <c r="T9" s="23">
        <v>0</v>
      </c>
      <c r="U9" s="26">
        <v>0</v>
      </c>
      <c r="V9" s="34">
        <f t="shared" ref="V9:V13" si="3">((P9+R9+T9)/C9)</f>
        <v>4.1666666666666664E-2</v>
      </c>
      <c r="W9" s="23">
        <v>0</v>
      </c>
      <c r="X9" s="26">
        <v>0</v>
      </c>
      <c r="Y9" s="34">
        <v>0</v>
      </c>
      <c r="Z9" s="23">
        <v>0</v>
      </c>
      <c r="AA9" s="25">
        <v>0</v>
      </c>
      <c r="AB9" s="39">
        <v>3.8083333333333331</v>
      </c>
    </row>
    <row r="10" spans="1:28">
      <c r="A10" s="22" t="s">
        <v>121</v>
      </c>
      <c r="B10" s="22" t="s">
        <v>66</v>
      </c>
      <c r="C10" s="30">
        <f>SUM(D10+F10+I10+K10+M10+P10+R10+T10+W10+Z10)</f>
        <v>67</v>
      </c>
      <c r="D10" s="23">
        <v>47</v>
      </c>
      <c r="E10" s="24">
        <v>70.149253731343293</v>
      </c>
      <c r="F10" s="30">
        <v>12</v>
      </c>
      <c r="G10" s="24">
        <v>17.910447761194</v>
      </c>
      <c r="H10" s="34">
        <f t="shared" si="1"/>
        <v>0.88059701492537312</v>
      </c>
      <c r="I10" s="30">
        <v>4</v>
      </c>
      <c r="J10" s="26">
        <v>5.9701492537313401</v>
      </c>
      <c r="K10" s="30">
        <v>3</v>
      </c>
      <c r="L10" s="26">
        <v>4.4776119402985097</v>
      </c>
      <c r="M10" s="30">
        <v>1</v>
      </c>
      <c r="N10" s="26">
        <v>1.4925373134328399</v>
      </c>
      <c r="O10" s="34">
        <f t="shared" si="2"/>
        <v>0.11940298507462686</v>
      </c>
      <c r="P10" s="30">
        <v>0</v>
      </c>
      <c r="Q10" s="26">
        <v>0</v>
      </c>
      <c r="R10" s="30">
        <v>0</v>
      </c>
      <c r="S10" s="26">
        <v>0</v>
      </c>
      <c r="T10" s="23">
        <v>0</v>
      </c>
      <c r="U10" s="26">
        <v>0</v>
      </c>
      <c r="V10" s="34">
        <f t="shared" si="3"/>
        <v>0</v>
      </c>
      <c r="W10" s="23">
        <v>0</v>
      </c>
      <c r="X10" s="26">
        <v>0</v>
      </c>
      <c r="Y10" s="34">
        <v>0</v>
      </c>
      <c r="Z10" s="23">
        <v>0</v>
      </c>
      <c r="AA10" s="25">
        <v>0</v>
      </c>
      <c r="AB10" s="39">
        <v>3.8402985074626868</v>
      </c>
    </row>
    <row r="11" spans="1:28">
      <c r="A11" s="22" t="s">
        <v>120</v>
      </c>
      <c r="B11" s="22" t="s">
        <v>126</v>
      </c>
      <c r="C11" s="30">
        <f t="shared" si="0"/>
        <v>235</v>
      </c>
      <c r="D11" s="23">
        <v>123</v>
      </c>
      <c r="E11" s="24">
        <v>52.340425531914903</v>
      </c>
      <c r="F11" s="30">
        <v>59</v>
      </c>
      <c r="G11" s="24">
        <v>25.106382978723399</v>
      </c>
      <c r="H11" s="34">
        <f t="shared" si="1"/>
        <v>0.77446808510638299</v>
      </c>
      <c r="I11" s="30">
        <v>28</v>
      </c>
      <c r="J11" s="26">
        <v>11.914893617021299</v>
      </c>
      <c r="K11" s="30">
        <v>12</v>
      </c>
      <c r="L11" s="26">
        <v>5.1063829787234001</v>
      </c>
      <c r="M11" s="30">
        <v>8</v>
      </c>
      <c r="N11" s="26">
        <v>3.4042553191489402</v>
      </c>
      <c r="O11" s="34">
        <f t="shared" si="2"/>
        <v>0.20425531914893616</v>
      </c>
      <c r="P11" s="30">
        <v>1</v>
      </c>
      <c r="Q11" s="26">
        <v>0.42553191489361702</v>
      </c>
      <c r="R11" s="30">
        <v>3</v>
      </c>
      <c r="S11" s="26">
        <v>1.27659574468085</v>
      </c>
      <c r="T11" s="23">
        <v>0</v>
      </c>
      <c r="U11" s="26">
        <v>0</v>
      </c>
      <c r="V11" s="34">
        <f t="shared" si="3"/>
        <v>1.7021276595744681E-2</v>
      </c>
      <c r="W11" s="23">
        <v>0</v>
      </c>
      <c r="X11" s="26">
        <v>0</v>
      </c>
      <c r="Y11" s="34">
        <v>0</v>
      </c>
      <c r="Z11" s="23">
        <v>1</v>
      </c>
      <c r="AA11" s="25">
        <v>0.42553191489361702</v>
      </c>
      <c r="AB11" s="39">
        <v>3.6961702127659573</v>
      </c>
    </row>
    <row r="12" spans="1:28">
      <c r="A12" s="22" t="s">
        <v>120</v>
      </c>
      <c r="B12" s="22" t="s">
        <v>127</v>
      </c>
      <c r="C12" s="30">
        <f t="shared" si="0"/>
        <v>21</v>
      </c>
      <c r="D12" s="30">
        <v>7</v>
      </c>
      <c r="E12" s="26">
        <v>33.3333333333333</v>
      </c>
      <c r="F12" s="30">
        <v>10</v>
      </c>
      <c r="G12" s="26">
        <v>47.619047619047599</v>
      </c>
      <c r="H12" s="34">
        <f t="shared" si="1"/>
        <v>0.80952380952380953</v>
      </c>
      <c r="I12" s="30">
        <v>2</v>
      </c>
      <c r="J12" s="26">
        <v>9.5238095238095202</v>
      </c>
      <c r="K12" s="30">
        <v>1</v>
      </c>
      <c r="L12" s="26">
        <v>4.7619047619047601</v>
      </c>
      <c r="M12" s="30">
        <v>0</v>
      </c>
      <c r="N12" s="26">
        <v>0</v>
      </c>
      <c r="O12" s="34">
        <f t="shared" si="2"/>
        <v>0.14285714285714285</v>
      </c>
      <c r="P12" s="30">
        <v>0</v>
      </c>
      <c r="Q12" s="26">
        <v>0</v>
      </c>
      <c r="R12" s="30">
        <v>0</v>
      </c>
      <c r="S12" s="26">
        <v>0</v>
      </c>
      <c r="T12" s="23">
        <v>0</v>
      </c>
      <c r="U12" s="26">
        <v>0</v>
      </c>
      <c r="V12" s="34">
        <f t="shared" si="3"/>
        <v>0</v>
      </c>
      <c r="W12" s="23">
        <v>0</v>
      </c>
      <c r="X12" s="26">
        <v>0</v>
      </c>
      <c r="Y12" s="34">
        <v>0</v>
      </c>
      <c r="Z12" s="23">
        <v>1</v>
      </c>
      <c r="AA12" s="25">
        <v>4.7619047619047601</v>
      </c>
      <c r="AB12" s="39">
        <v>3.5523809523809522</v>
      </c>
    </row>
    <row r="13" spans="1:28">
      <c r="A13" s="22" t="s">
        <v>119</v>
      </c>
      <c r="B13" s="22" t="s">
        <v>104</v>
      </c>
      <c r="C13" s="30">
        <f t="shared" si="0"/>
        <v>20</v>
      </c>
      <c r="D13" s="30">
        <v>7</v>
      </c>
      <c r="E13" s="26">
        <v>35</v>
      </c>
      <c r="F13" s="30">
        <v>8</v>
      </c>
      <c r="G13" s="26">
        <v>40</v>
      </c>
      <c r="H13" s="34">
        <f t="shared" si="1"/>
        <v>0.75</v>
      </c>
      <c r="I13" s="30">
        <v>1</v>
      </c>
      <c r="J13" s="26">
        <v>5</v>
      </c>
      <c r="K13" s="30">
        <v>3</v>
      </c>
      <c r="L13" s="26">
        <v>15</v>
      </c>
      <c r="M13" s="30">
        <v>0</v>
      </c>
      <c r="N13" s="26">
        <v>0</v>
      </c>
      <c r="O13" s="34">
        <f t="shared" si="2"/>
        <v>0.2</v>
      </c>
      <c r="P13" s="30">
        <v>0</v>
      </c>
      <c r="Q13" s="26">
        <v>0</v>
      </c>
      <c r="R13" s="30">
        <v>0</v>
      </c>
      <c r="S13" s="26">
        <v>0</v>
      </c>
      <c r="T13" s="23">
        <v>0</v>
      </c>
      <c r="U13" s="26">
        <v>0</v>
      </c>
      <c r="V13" s="34">
        <f t="shared" si="3"/>
        <v>0</v>
      </c>
      <c r="W13" s="23">
        <v>1</v>
      </c>
      <c r="X13" s="26">
        <v>5</v>
      </c>
      <c r="Y13" s="34">
        <v>0</v>
      </c>
      <c r="Z13" s="23">
        <v>0</v>
      </c>
      <c r="AA13" s="25">
        <v>0</v>
      </c>
      <c r="AB13" s="39">
        <v>3.5449999999999999</v>
      </c>
    </row>
    <row r="14" spans="1:28">
      <c r="A14" s="27" t="s">
        <v>117</v>
      </c>
      <c r="B14" s="27"/>
      <c r="C14" s="32">
        <f t="shared" si="0"/>
        <v>435</v>
      </c>
      <c r="D14" s="31">
        <f>SUM(D8:D13)</f>
        <v>249</v>
      </c>
      <c r="E14" s="29">
        <f>(D14/C14)</f>
        <v>0.57241379310344831</v>
      </c>
      <c r="F14" s="31">
        <f>SUM(F8:F13)</f>
        <v>102</v>
      </c>
      <c r="G14" s="29">
        <f>(F14/C14)</f>
        <v>0.23448275862068965</v>
      </c>
      <c r="H14" s="29">
        <f>(E14+G14)</f>
        <v>0.80689655172413799</v>
      </c>
      <c r="I14" s="31">
        <f>SUM(I8:I13)</f>
        <v>41</v>
      </c>
      <c r="J14" s="29">
        <f>(I14/C14)</f>
        <v>9.4252873563218389E-2</v>
      </c>
      <c r="K14" s="31">
        <f>SUM(K8:K13)</f>
        <v>24</v>
      </c>
      <c r="L14" s="29">
        <f>(K14/C14)</f>
        <v>5.5172413793103448E-2</v>
      </c>
      <c r="M14" s="31">
        <f>SUM(M8:M13)</f>
        <v>9</v>
      </c>
      <c r="N14" s="29">
        <f>(M14/C14)</f>
        <v>2.0689655172413793E-2</v>
      </c>
      <c r="O14" s="29">
        <f>(J14+L14+N14)</f>
        <v>0.1701149425287356</v>
      </c>
      <c r="P14" s="31">
        <f>SUM(P8:P13)</f>
        <v>2</v>
      </c>
      <c r="Q14" s="28">
        <f>(P14/C14)</f>
        <v>4.5977011494252873E-3</v>
      </c>
      <c r="R14" s="31">
        <f>SUM(R8:R13)</f>
        <v>3</v>
      </c>
      <c r="S14" s="29">
        <f>(R14/C14)</f>
        <v>6.8965517241379309E-3</v>
      </c>
      <c r="T14" s="31">
        <f>SUM(T8:T13)</f>
        <v>1</v>
      </c>
      <c r="U14" s="29">
        <f>(T14/C14)</f>
        <v>2.2988505747126436E-3</v>
      </c>
      <c r="V14" s="29">
        <f>(Q14+S14+U14)</f>
        <v>1.3793103448275862E-2</v>
      </c>
      <c r="W14" s="31">
        <f>SUM(W8:W13)</f>
        <v>1</v>
      </c>
      <c r="X14" s="29">
        <f>(W14/C14)</f>
        <v>2.2988505747126436E-3</v>
      </c>
      <c r="Y14" s="29">
        <f>(X14)</f>
        <v>2.2988505747126436E-3</v>
      </c>
      <c r="Z14" s="31">
        <f>SUM(Z8:Z13)</f>
        <v>3</v>
      </c>
      <c r="AA14" s="29">
        <f>(Z14/C14)</f>
        <v>6.8965517241379309E-3</v>
      </c>
      <c r="AB14" s="40">
        <f>AVERAGE(AB8:AB13)</f>
        <v>3.6999226578532336</v>
      </c>
    </row>
  </sheetData>
  <mergeCells count="3">
    <mergeCell ref="A1:AB1"/>
    <mergeCell ref="A2:AB2"/>
    <mergeCell ref="A4:AB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E16B0B-18EB-4997-AC9F-731175DA5EDC}">
  <dimension ref="A1:AE87"/>
  <sheetViews>
    <sheetView topLeftCell="A19" zoomScaleNormal="100" workbookViewId="0">
      <selection activeCell="D42" sqref="D42"/>
    </sheetView>
  </sheetViews>
  <sheetFormatPr defaultRowHeight="15"/>
  <cols>
    <col min="8" max="8" width="13.42578125" customWidth="1"/>
  </cols>
  <sheetData>
    <row r="1" spans="1:31" ht="25.5">
      <c r="A1" s="69" t="s">
        <v>0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  <c r="X1" s="69"/>
      <c r="Y1" s="69"/>
      <c r="Z1" s="69"/>
      <c r="AA1" s="69"/>
      <c r="AB1" s="69"/>
      <c r="AC1" s="69"/>
      <c r="AD1" s="37"/>
    </row>
    <row r="2" spans="1:31" ht="18">
      <c r="A2" s="70" t="s">
        <v>1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  <c r="AC2" s="70"/>
      <c r="AD2" s="3"/>
    </row>
    <row r="3" spans="1:31" ht="18">
      <c r="A3" s="1"/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2"/>
      <c r="X3" s="2"/>
      <c r="Y3" s="2"/>
      <c r="Z3" s="2"/>
      <c r="AA3" s="2"/>
      <c r="AB3" s="2"/>
      <c r="AC3" s="2"/>
      <c r="AD3" s="2"/>
    </row>
    <row r="4" spans="1:31">
      <c r="A4" s="71" t="s">
        <v>128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  <c r="W4" s="71"/>
      <c r="X4" s="71"/>
      <c r="Y4" s="71"/>
      <c r="Z4" s="71"/>
      <c r="AA4" s="71"/>
      <c r="AB4" s="71"/>
      <c r="AC4" s="71"/>
      <c r="AD4" s="4"/>
    </row>
    <row r="5" spans="1:31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</row>
    <row r="6" spans="1:31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1" ht="15.75" thickBot="1">
      <c r="A7" s="45" t="s">
        <v>3</v>
      </c>
      <c r="B7" s="45" t="s">
        <v>4</v>
      </c>
      <c r="C7" s="46" t="s">
        <v>5</v>
      </c>
      <c r="D7" s="46" t="s">
        <v>6</v>
      </c>
      <c r="E7" s="46" t="s">
        <v>7</v>
      </c>
      <c r="F7" s="46" t="s">
        <v>8</v>
      </c>
      <c r="G7" s="46" t="s">
        <v>9</v>
      </c>
      <c r="H7" s="46" t="s">
        <v>10</v>
      </c>
      <c r="I7" s="46" t="s">
        <v>11</v>
      </c>
      <c r="J7" s="46" t="s">
        <v>12</v>
      </c>
      <c r="K7" s="46" t="s">
        <v>13</v>
      </c>
      <c r="L7" s="46" t="s">
        <v>14</v>
      </c>
      <c r="M7" s="46" t="s">
        <v>15</v>
      </c>
      <c r="N7" s="46" t="s">
        <v>16</v>
      </c>
      <c r="O7" s="46" t="s">
        <v>17</v>
      </c>
      <c r="P7" s="46" t="s">
        <v>18</v>
      </c>
      <c r="Q7" s="46" t="s">
        <v>19</v>
      </c>
      <c r="R7" s="46" t="s">
        <v>20</v>
      </c>
      <c r="S7" s="46" t="s">
        <v>21</v>
      </c>
      <c r="T7" s="46" t="s">
        <v>22</v>
      </c>
      <c r="U7" s="46" t="s">
        <v>23</v>
      </c>
      <c r="V7" s="46" t="s">
        <v>24</v>
      </c>
      <c r="W7" s="46" t="s">
        <v>25</v>
      </c>
      <c r="X7" s="46" t="s">
        <v>26</v>
      </c>
      <c r="Y7" s="46" t="s">
        <v>27</v>
      </c>
      <c r="Z7" s="46" t="s">
        <v>28</v>
      </c>
      <c r="AA7" s="46" t="s">
        <v>29</v>
      </c>
      <c r="AB7" s="46" t="s">
        <v>30</v>
      </c>
      <c r="AC7" s="46" t="s">
        <v>31</v>
      </c>
      <c r="AD7" s="46" t="s">
        <v>129</v>
      </c>
      <c r="AE7" s="46" t="s">
        <v>32</v>
      </c>
    </row>
    <row r="8" spans="1:31" ht="15.75" thickTop="1">
      <c r="A8" s="8" t="s">
        <v>33</v>
      </c>
      <c r="B8" s="8" t="s">
        <v>34</v>
      </c>
      <c r="C8" s="13">
        <f t="shared" ref="C8:C47" si="0">D8+F8+I8+K8+M8+P8+R8+T8+W8+Y8+AB8</f>
        <v>300</v>
      </c>
      <c r="D8" s="9">
        <v>81</v>
      </c>
      <c r="E8" s="12">
        <v>27</v>
      </c>
      <c r="F8" s="11">
        <v>39</v>
      </c>
      <c r="G8" s="10">
        <v>13</v>
      </c>
      <c r="H8" s="34">
        <f t="shared" ref="H8:H16" si="1">((D8+F8)/C8)</f>
        <v>0.4</v>
      </c>
      <c r="I8" s="11">
        <v>51</v>
      </c>
      <c r="J8" s="10">
        <v>17</v>
      </c>
      <c r="K8" s="11">
        <v>35</v>
      </c>
      <c r="L8" s="10">
        <v>11.6666666666667</v>
      </c>
      <c r="M8" s="11">
        <v>34</v>
      </c>
      <c r="N8" s="10">
        <v>11.3333333333333</v>
      </c>
      <c r="O8" s="34">
        <f t="shared" ref="O8:O71" si="2">((I8+K8+M8)/C8)</f>
        <v>0.4</v>
      </c>
      <c r="P8" s="11">
        <v>10</v>
      </c>
      <c r="Q8" s="10">
        <v>3.3333333333333299</v>
      </c>
      <c r="R8" s="11">
        <v>24</v>
      </c>
      <c r="S8" s="10">
        <v>8</v>
      </c>
      <c r="T8" s="11">
        <v>8</v>
      </c>
      <c r="U8" s="10">
        <v>2.6666666666666701</v>
      </c>
      <c r="V8" s="34">
        <f t="shared" ref="V8:V71" si="3">((P8+R8+T8)/C8)</f>
        <v>0.14000000000000001</v>
      </c>
      <c r="W8" s="11">
        <v>0</v>
      </c>
      <c r="X8" s="10">
        <v>0</v>
      </c>
      <c r="Y8" s="11">
        <v>7</v>
      </c>
      <c r="Z8" s="10">
        <v>2.3333333333333299</v>
      </c>
      <c r="AA8" s="34">
        <f t="shared" ref="AA8:AA71" si="4">((W8+Y8)/C8)</f>
        <v>2.3333333333333334E-2</v>
      </c>
      <c r="AB8" s="11">
        <v>11</v>
      </c>
      <c r="AC8" s="51">
        <v>3.6700000000000003E-2</v>
      </c>
      <c r="AD8" s="12"/>
      <c r="AE8" s="41">
        <v>3.0833333333333335</v>
      </c>
    </row>
    <row r="9" spans="1:31">
      <c r="A9" s="8" t="s">
        <v>35</v>
      </c>
      <c r="B9" s="8" t="s">
        <v>36</v>
      </c>
      <c r="C9" s="13">
        <f t="shared" si="0"/>
        <v>44</v>
      </c>
      <c r="D9" s="9">
        <v>5</v>
      </c>
      <c r="E9" s="10">
        <v>11.363636363636401</v>
      </c>
      <c r="F9" s="11">
        <v>1</v>
      </c>
      <c r="G9" s="10">
        <v>2.2727272727272698</v>
      </c>
      <c r="H9" s="34">
        <f t="shared" si="1"/>
        <v>0.13636363636363635</v>
      </c>
      <c r="I9" s="11">
        <v>4</v>
      </c>
      <c r="J9" s="10">
        <v>9.0909090909090899</v>
      </c>
      <c r="K9" s="11">
        <v>7</v>
      </c>
      <c r="L9" s="10">
        <v>15.909090909090899</v>
      </c>
      <c r="M9" s="11">
        <v>8</v>
      </c>
      <c r="N9" s="10">
        <v>18.181818181818201</v>
      </c>
      <c r="O9" s="34">
        <f t="shared" si="2"/>
        <v>0.43181818181818182</v>
      </c>
      <c r="P9" s="11">
        <v>3</v>
      </c>
      <c r="Q9" s="10">
        <v>6.8181818181818201</v>
      </c>
      <c r="R9" s="11">
        <v>5</v>
      </c>
      <c r="S9" s="10">
        <v>11.363636363636401</v>
      </c>
      <c r="T9" s="11">
        <v>2</v>
      </c>
      <c r="U9" s="10">
        <v>4.5454545454545503</v>
      </c>
      <c r="V9" s="34">
        <f t="shared" si="3"/>
        <v>0.22727272727272727</v>
      </c>
      <c r="W9" s="11">
        <v>2</v>
      </c>
      <c r="X9" s="10">
        <v>4.5454545454545503</v>
      </c>
      <c r="Y9" s="11">
        <v>2</v>
      </c>
      <c r="Z9" s="10">
        <v>4.5454545454545503</v>
      </c>
      <c r="AA9" s="34">
        <f t="shared" si="4"/>
        <v>9.0909090909090912E-2</v>
      </c>
      <c r="AB9" s="11">
        <v>5</v>
      </c>
      <c r="AC9" s="51">
        <v>0.11360000000000001</v>
      </c>
      <c r="AD9" s="12"/>
      <c r="AE9" s="42">
        <v>2.3727272727272726</v>
      </c>
    </row>
    <row r="10" spans="1:31">
      <c r="A10" s="8" t="s">
        <v>37</v>
      </c>
      <c r="B10" s="8" t="s">
        <v>38</v>
      </c>
      <c r="C10" s="13">
        <f t="shared" si="0"/>
        <v>211</v>
      </c>
      <c r="D10" s="9">
        <v>65</v>
      </c>
      <c r="E10" s="10">
        <v>30.8056872037915</v>
      </c>
      <c r="F10" s="11">
        <v>33</v>
      </c>
      <c r="G10" s="10">
        <v>15.639810426540301</v>
      </c>
      <c r="H10" s="34">
        <f t="shared" si="1"/>
        <v>0.46445497630331756</v>
      </c>
      <c r="I10" s="11">
        <v>22</v>
      </c>
      <c r="J10" s="10">
        <v>10.4265402843602</v>
      </c>
      <c r="K10" s="11">
        <v>25</v>
      </c>
      <c r="L10" s="10">
        <v>11.848341232227501</v>
      </c>
      <c r="M10" s="11">
        <v>29</v>
      </c>
      <c r="N10" s="10">
        <v>13.744075829383901</v>
      </c>
      <c r="O10" s="34">
        <f t="shared" si="2"/>
        <v>0.36018957345971564</v>
      </c>
      <c r="P10" s="11">
        <v>10</v>
      </c>
      <c r="Q10" s="10">
        <v>4.7393364928909998</v>
      </c>
      <c r="R10" s="11">
        <v>9</v>
      </c>
      <c r="S10" s="10">
        <v>4.2654028436019003</v>
      </c>
      <c r="T10" s="11">
        <v>5</v>
      </c>
      <c r="U10" s="10">
        <v>2.3696682464454999</v>
      </c>
      <c r="V10" s="34">
        <f t="shared" si="3"/>
        <v>0.11374407582938388</v>
      </c>
      <c r="W10" s="11">
        <v>4</v>
      </c>
      <c r="X10" s="10">
        <v>1.8957345971563999</v>
      </c>
      <c r="Y10" s="11">
        <v>5</v>
      </c>
      <c r="Z10" s="10">
        <v>2.3696682464454999</v>
      </c>
      <c r="AA10" s="34">
        <f t="shared" si="4"/>
        <v>4.2654028436018961E-2</v>
      </c>
      <c r="AB10" s="11">
        <v>4</v>
      </c>
      <c r="AC10" s="51">
        <v>1.9E-2</v>
      </c>
      <c r="AD10" s="12"/>
      <c r="AE10" s="42">
        <v>3.1644549763033174</v>
      </c>
    </row>
    <row r="11" spans="1:31">
      <c r="A11" s="8" t="s">
        <v>39</v>
      </c>
      <c r="B11" s="8" t="s">
        <v>40</v>
      </c>
      <c r="C11" s="13">
        <f t="shared" si="0"/>
        <v>14</v>
      </c>
      <c r="D11" s="9">
        <v>2</v>
      </c>
      <c r="E11" s="10">
        <v>14.285714285714301</v>
      </c>
      <c r="F11" s="11">
        <v>2</v>
      </c>
      <c r="G11" s="10">
        <v>14.285714285714301</v>
      </c>
      <c r="H11" s="34">
        <f t="shared" si="1"/>
        <v>0.2857142857142857</v>
      </c>
      <c r="I11" s="16">
        <v>2</v>
      </c>
      <c r="J11" s="10">
        <v>14.285714285714301</v>
      </c>
      <c r="K11" s="11">
        <v>4</v>
      </c>
      <c r="L11" s="10">
        <v>28.571428571428601</v>
      </c>
      <c r="M11" s="11">
        <v>2</v>
      </c>
      <c r="N11" s="10">
        <v>14.285714285714301</v>
      </c>
      <c r="O11" s="34">
        <f t="shared" si="2"/>
        <v>0.5714285714285714</v>
      </c>
      <c r="P11" s="11">
        <v>1</v>
      </c>
      <c r="Q11" s="10">
        <v>7.1428571428571397</v>
      </c>
      <c r="R11" s="11">
        <v>0</v>
      </c>
      <c r="S11" s="10">
        <v>0</v>
      </c>
      <c r="T11" s="11">
        <v>0</v>
      </c>
      <c r="U11" s="10">
        <v>0</v>
      </c>
      <c r="V11" s="34">
        <f t="shared" si="3"/>
        <v>7.1428571428571425E-2</v>
      </c>
      <c r="W11" s="11">
        <v>0</v>
      </c>
      <c r="X11" s="10">
        <v>0</v>
      </c>
      <c r="Y11" s="11">
        <v>0</v>
      </c>
      <c r="Z11" s="10">
        <v>0</v>
      </c>
      <c r="AA11" s="34">
        <f t="shared" si="4"/>
        <v>0</v>
      </c>
      <c r="AB11" s="11">
        <v>1</v>
      </c>
      <c r="AC11" s="51">
        <v>7.1400000000000005E-2</v>
      </c>
      <c r="AD11" s="12"/>
      <c r="AE11" s="42">
        <v>2.9785714285714286</v>
      </c>
    </row>
    <row r="12" spans="1:31">
      <c r="A12" s="8" t="s">
        <v>41</v>
      </c>
      <c r="B12" s="8" t="s">
        <v>42</v>
      </c>
      <c r="C12" s="13">
        <f t="shared" si="0"/>
        <v>259</v>
      </c>
      <c r="D12" s="35">
        <v>120</v>
      </c>
      <c r="E12" s="36">
        <v>46.332046332046303</v>
      </c>
      <c r="F12" s="11">
        <v>53</v>
      </c>
      <c r="G12" s="10">
        <v>20.4633204633205</v>
      </c>
      <c r="H12" s="34">
        <f t="shared" si="1"/>
        <v>0.66795366795366795</v>
      </c>
      <c r="I12" s="11">
        <v>28</v>
      </c>
      <c r="J12" s="10">
        <v>10.8108108108108</v>
      </c>
      <c r="K12" s="11">
        <v>18</v>
      </c>
      <c r="L12" s="10">
        <v>6.9498069498069501</v>
      </c>
      <c r="M12" s="11">
        <v>11</v>
      </c>
      <c r="N12" s="10">
        <v>4.2471042471042502</v>
      </c>
      <c r="O12" s="34">
        <f t="shared" si="2"/>
        <v>0.22007722007722008</v>
      </c>
      <c r="P12" s="11">
        <v>11</v>
      </c>
      <c r="Q12" s="10">
        <v>4.2471042471042502</v>
      </c>
      <c r="R12" s="11">
        <v>6</v>
      </c>
      <c r="S12" s="10">
        <v>2.31660231660232</v>
      </c>
      <c r="T12" s="11">
        <v>3</v>
      </c>
      <c r="U12" s="10">
        <v>1.15830115830116</v>
      </c>
      <c r="V12" s="34">
        <f t="shared" si="3"/>
        <v>7.7220077220077218E-2</v>
      </c>
      <c r="W12" s="11">
        <v>1</v>
      </c>
      <c r="X12" s="10">
        <v>0.38610038610038599</v>
      </c>
      <c r="Y12" s="11">
        <v>3</v>
      </c>
      <c r="Z12" s="10">
        <v>1.15830115830116</v>
      </c>
      <c r="AA12" s="34">
        <f t="shared" si="4"/>
        <v>1.5444015444015444E-2</v>
      </c>
      <c r="AB12" s="11">
        <v>5</v>
      </c>
      <c r="AC12" s="51">
        <v>1.9300000000000001E-2</v>
      </c>
      <c r="AD12" s="12"/>
      <c r="AE12" s="42">
        <v>3.4706563706563704</v>
      </c>
    </row>
    <row r="13" spans="1:31">
      <c r="A13" s="8" t="s">
        <v>41</v>
      </c>
      <c r="B13" s="8" t="s">
        <v>43</v>
      </c>
      <c r="C13" s="13">
        <f t="shared" si="0"/>
        <v>376</v>
      </c>
      <c r="D13" s="9">
        <v>223</v>
      </c>
      <c r="E13" s="12">
        <v>59.308510638297903</v>
      </c>
      <c r="F13" s="11">
        <v>79</v>
      </c>
      <c r="G13" s="10">
        <v>21.010638297872301</v>
      </c>
      <c r="H13" s="34">
        <f t="shared" si="1"/>
        <v>0.80319148936170215</v>
      </c>
      <c r="I13" s="11">
        <v>27</v>
      </c>
      <c r="J13" s="10">
        <v>7.18085106382979</v>
      </c>
      <c r="K13" s="11">
        <v>18</v>
      </c>
      <c r="L13" s="10">
        <v>4.7872340425531901</v>
      </c>
      <c r="M13" s="11">
        <v>13</v>
      </c>
      <c r="N13" s="10">
        <v>3.4574468085106398</v>
      </c>
      <c r="O13" s="34">
        <f t="shared" si="2"/>
        <v>0.15425531914893617</v>
      </c>
      <c r="P13" s="11">
        <v>5</v>
      </c>
      <c r="Q13" s="10">
        <v>1.3297872340425501</v>
      </c>
      <c r="R13" s="11">
        <v>5</v>
      </c>
      <c r="S13" s="10">
        <v>1.3297872340425501</v>
      </c>
      <c r="T13" s="11">
        <v>1</v>
      </c>
      <c r="U13" s="10">
        <v>0.26595744680851102</v>
      </c>
      <c r="V13" s="34">
        <f t="shared" si="3"/>
        <v>2.9255319148936171E-2</v>
      </c>
      <c r="W13" s="11">
        <v>0</v>
      </c>
      <c r="X13" s="10">
        <v>0</v>
      </c>
      <c r="Y13" s="11">
        <v>2</v>
      </c>
      <c r="Z13" s="10">
        <v>0.53191489361702105</v>
      </c>
      <c r="AA13" s="34">
        <f t="shared" si="4"/>
        <v>5.3191489361702126E-3</v>
      </c>
      <c r="AB13" s="11">
        <v>3</v>
      </c>
      <c r="AC13" s="51">
        <v>8.0000000000000002E-3</v>
      </c>
      <c r="AD13" s="12"/>
      <c r="AE13" s="42">
        <v>3.690691489361702</v>
      </c>
    </row>
    <row r="14" spans="1:31">
      <c r="A14" s="8" t="s">
        <v>44</v>
      </c>
      <c r="B14" s="8" t="s">
        <v>44</v>
      </c>
      <c r="C14" s="13">
        <f t="shared" si="0"/>
        <v>741</v>
      </c>
      <c r="D14" s="9">
        <v>223</v>
      </c>
      <c r="E14" s="12">
        <v>30.0944669365722</v>
      </c>
      <c r="F14" s="11">
        <v>84</v>
      </c>
      <c r="G14" s="10">
        <v>11.336032388664</v>
      </c>
      <c r="H14" s="34">
        <f t="shared" si="1"/>
        <v>0.4143049932523617</v>
      </c>
      <c r="I14" s="11">
        <v>77</v>
      </c>
      <c r="J14" s="10">
        <v>10.391363022942</v>
      </c>
      <c r="K14" s="11">
        <v>88</v>
      </c>
      <c r="L14" s="10">
        <v>11.8758434547908</v>
      </c>
      <c r="M14" s="11">
        <v>85</v>
      </c>
      <c r="N14" s="10">
        <v>11.470985155195701</v>
      </c>
      <c r="O14" s="34">
        <f t="shared" si="2"/>
        <v>0.33738191632928477</v>
      </c>
      <c r="P14" s="11">
        <v>47</v>
      </c>
      <c r="Q14" s="10">
        <v>6.3427800269905497</v>
      </c>
      <c r="R14" s="11">
        <v>43</v>
      </c>
      <c r="S14" s="10">
        <v>5.8029689608636996</v>
      </c>
      <c r="T14" s="11">
        <v>47</v>
      </c>
      <c r="U14" s="10">
        <v>6.3427800269905497</v>
      </c>
      <c r="V14" s="34">
        <f t="shared" si="3"/>
        <v>0.18488529014844804</v>
      </c>
      <c r="W14" s="11">
        <v>19</v>
      </c>
      <c r="X14" s="10">
        <v>2.5641025641025599</v>
      </c>
      <c r="Y14" s="11">
        <v>15</v>
      </c>
      <c r="Z14" s="10">
        <v>2.0242914979757098</v>
      </c>
      <c r="AA14" s="34">
        <f t="shared" si="4"/>
        <v>4.5883940620782729E-2</v>
      </c>
      <c r="AB14" s="11">
        <v>13</v>
      </c>
      <c r="AC14" s="51">
        <v>1.7500000000000002E-2</v>
      </c>
      <c r="AD14" s="12"/>
      <c r="AE14" s="42">
        <v>3.0554655870445342</v>
      </c>
    </row>
    <row r="15" spans="1:31">
      <c r="A15" s="8" t="s">
        <v>33</v>
      </c>
      <c r="B15" s="8" t="s">
        <v>45</v>
      </c>
      <c r="C15" s="13">
        <f t="shared" si="0"/>
        <v>158</v>
      </c>
      <c r="D15" s="9">
        <v>52</v>
      </c>
      <c r="E15" s="12">
        <v>32.911392405063303</v>
      </c>
      <c r="F15" s="11">
        <v>33</v>
      </c>
      <c r="G15" s="10">
        <v>20.8860759493671</v>
      </c>
      <c r="H15" s="34">
        <f t="shared" si="1"/>
        <v>0.53797468354430378</v>
      </c>
      <c r="I15" s="11">
        <v>24</v>
      </c>
      <c r="J15" s="10">
        <v>15.1898734177215</v>
      </c>
      <c r="K15" s="11">
        <v>24</v>
      </c>
      <c r="L15" s="10">
        <v>15.1898734177215</v>
      </c>
      <c r="M15" s="11">
        <v>13</v>
      </c>
      <c r="N15" s="10">
        <v>8.2278481012658204</v>
      </c>
      <c r="O15" s="34">
        <f t="shared" si="2"/>
        <v>0.38607594936708861</v>
      </c>
      <c r="P15" s="11">
        <v>3</v>
      </c>
      <c r="Q15" s="10">
        <v>1.89873417721519</v>
      </c>
      <c r="R15" s="11">
        <v>3</v>
      </c>
      <c r="S15" s="10">
        <v>1.89873417721519</v>
      </c>
      <c r="T15" s="11">
        <v>2</v>
      </c>
      <c r="U15" s="10">
        <v>1.26582278481013</v>
      </c>
      <c r="V15" s="34">
        <f t="shared" si="3"/>
        <v>5.0632911392405063E-2</v>
      </c>
      <c r="W15" s="11">
        <v>0</v>
      </c>
      <c r="X15" s="10">
        <v>0</v>
      </c>
      <c r="Y15" s="11">
        <v>3</v>
      </c>
      <c r="Z15" s="10">
        <v>1.89873417721519</v>
      </c>
      <c r="AA15" s="34">
        <f t="shared" si="4"/>
        <v>1.8987341772151899E-2</v>
      </c>
      <c r="AB15" s="11">
        <v>1</v>
      </c>
      <c r="AC15" s="51">
        <v>6.3E-3</v>
      </c>
      <c r="AD15" s="12"/>
      <c r="AE15" s="42">
        <v>3.3905063291139239</v>
      </c>
    </row>
    <row r="16" spans="1:31">
      <c r="A16" s="8" t="s">
        <v>46</v>
      </c>
      <c r="B16" s="8" t="s">
        <v>46</v>
      </c>
      <c r="C16" s="13">
        <f t="shared" si="0"/>
        <v>15</v>
      </c>
      <c r="D16" s="9">
        <v>11</v>
      </c>
      <c r="E16" s="11">
        <v>73.3333333333333</v>
      </c>
      <c r="F16" s="12">
        <v>2</v>
      </c>
      <c r="G16" s="10">
        <v>13.3333333333333</v>
      </c>
      <c r="H16" s="34">
        <f t="shared" si="1"/>
        <v>0.8666666666666667</v>
      </c>
      <c r="I16" s="11">
        <v>0</v>
      </c>
      <c r="J16" s="10">
        <v>0</v>
      </c>
      <c r="K16" s="11">
        <v>0</v>
      </c>
      <c r="L16" s="10">
        <v>0</v>
      </c>
      <c r="M16" s="11">
        <v>0</v>
      </c>
      <c r="N16" s="10">
        <v>0</v>
      </c>
      <c r="O16" s="34">
        <f t="shared" si="2"/>
        <v>0</v>
      </c>
      <c r="P16" s="11">
        <v>0</v>
      </c>
      <c r="Q16" s="10">
        <v>0</v>
      </c>
      <c r="R16" s="11">
        <v>0</v>
      </c>
      <c r="S16" s="10">
        <v>0</v>
      </c>
      <c r="T16" s="11">
        <v>0</v>
      </c>
      <c r="U16" s="10">
        <v>0</v>
      </c>
      <c r="V16" s="34">
        <f t="shared" si="3"/>
        <v>0</v>
      </c>
      <c r="W16" s="11">
        <v>0</v>
      </c>
      <c r="X16" s="10">
        <v>0</v>
      </c>
      <c r="Y16" s="11">
        <v>0</v>
      </c>
      <c r="Z16" s="10">
        <v>0</v>
      </c>
      <c r="AA16" s="34">
        <f t="shared" si="4"/>
        <v>0</v>
      </c>
      <c r="AB16" s="11">
        <v>2</v>
      </c>
      <c r="AC16" s="51">
        <v>0.1333</v>
      </c>
      <c r="AD16" s="12"/>
      <c r="AE16" s="42">
        <v>3.4266666666666667</v>
      </c>
    </row>
    <row r="17" spans="1:31">
      <c r="A17" s="8" t="s">
        <v>33</v>
      </c>
      <c r="B17" s="8" t="s">
        <v>47</v>
      </c>
      <c r="C17" s="13">
        <f t="shared" si="0"/>
        <v>141</v>
      </c>
      <c r="D17" s="9">
        <v>51</v>
      </c>
      <c r="E17" s="12">
        <v>36.170212765957501</v>
      </c>
      <c r="F17" s="11">
        <v>19</v>
      </c>
      <c r="G17" s="10">
        <v>13.4751773049645</v>
      </c>
      <c r="H17" s="34">
        <f t="shared" ref="H17:H78" si="5">((D17+F17)/C17)</f>
        <v>0.49645390070921985</v>
      </c>
      <c r="I17" s="11">
        <v>15</v>
      </c>
      <c r="J17" s="10">
        <v>10.6382978723404</v>
      </c>
      <c r="K17" s="11">
        <v>10</v>
      </c>
      <c r="L17" s="10">
        <v>7.0921985815602797</v>
      </c>
      <c r="M17" s="11">
        <v>15</v>
      </c>
      <c r="N17" s="10">
        <v>10.6382978723404</v>
      </c>
      <c r="O17" s="34">
        <f t="shared" si="2"/>
        <v>0.28368794326241137</v>
      </c>
      <c r="P17" s="11">
        <v>8</v>
      </c>
      <c r="Q17" s="10">
        <v>5.6737588652482298</v>
      </c>
      <c r="R17" s="11">
        <v>8</v>
      </c>
      <c r="S17" s="10">
        <v>5.6737588652482298</v>
      </c>
      <c r="T17" s="11">
        <v>8</v>
      </c>
      <c r="U17" s="10">
        <v>5.6737588652482298</v>
      </c>
      <c r="V17" s="34">
        <f t="shared" si="3"/>
        <v>0.1702127659574468</v>
      </c>
      <c r="W17" s="11">
        <v>0</v>
      </c>
      <c r="X17" s="10">
        <v>0</v>
      </c>
      <c r="Y17" s="11">
        <v>5</v>
      </c>
      <c r="Z17" s="10">
        <v>3.5460992907801399</v>
      </c>
      <c r="AA17" s="34">
        <f t="shared" si="4"/>
        <v>3.5460992907801421E-2</v>
      </c>
      <c r="AB17" s="11">
        <v>2</v>
      </c>
      <c r="AC17" s="51">
        <v>1.4200000000000001E-2</v>
      </c>
      <c r="AD17" s="12"/>
      <c r="AE17" s="42">
        <v>3.1723404255319148</v>
      </c>
    </row>
    <row r="18" spans="1:31">
      <c r="A18" s="8" t="s">
        <v>48</v>
      </c>
      <c r="B18" s="8" t="s">
        <v>48</v>
      </c>
      <c r="C18" s="13">
        <f t="shared" si="0"/>
        <v>303</v>
      </c>
      <c r="D18" s="9">
        <v>75</v>
      </c>
      <c r="E18" s="10">
        <v>24.752475247524799</v>
      </c>
      <c r="F18" s="11">
        <v>23</v>
      </c>
      <c r="G18" s="10">
        <v>7.5907590759075898</v>
      </c>
      <c r="H18" s="34">
        <f t="shared" si="5"/>
        <v>0.32343234323432341</v>
      </c>
      <c r="I18" s="11">
        <v>35</v>
      </c>
      <c r="J18" s="10">
        <v>11.5511551155116</v>
      </c>
      <c r="K18" s="11">
        <v>48</v>
      </c>
      <c r="L18" s="10">
        <v>15.841584158415801</v>
      </c>
      <c r="M18" s="11">
        <v>22</v>
      </c>
      <c r="N18" s="10">
        <v>7.2607260726072598</v>
      </c>
      <c r="O18" s="34">
        <f t="shared" si="2"/>
        <v>0.34653465346534651</v>
      </c>
      <c r="P18" s="11">
        <v>23</v>
      </c>
      <c r="Q18" s="10">
        <v>7.5907590759075898</v>
      </c>
      <c r="R18" s="11">
        <v>30</v>
      </c>
      <c r="S18" s="10">
        <v>9.9009900990098991</v>
      </c>
      <c r="T18" s="11">
        <v>19</v>
      </c>
      <c r="U18" s="10">
        <v>6.2706270627062697</v>
      </c>
      <c r="V18" s="34">
        <f t="shared" si="3"/>
        <v>0.23762376237623761</v>
      </c>
      <c r="W18" s="11">
        <v>11</v>
      </c>
      <c r="X18" s="10">
        <v>3.6303630363036299</v>
      </c>
      <c r="Y18" s="11">
        <v>12</v>
      </c>
      <c r="Z18" s="10">
        <v>3.9603960396039599</v>
      </c>
      <c r="AA18" s="34">
        <f t="shared" si="4"/>
        <v>7.590759075907591E-2</v>
      </c>
      <c r="AB18" s="11">
        <v>5</v>
      </c>
      <c r="AC18" s="51">
        <v>1.6500000000000001E-2</v>
      </c>
      <c r="AD18" s="12"/>
      <c r="AE18" s="42">
        <v>2.8894389438943895</v>
      </c>
    </row>
    <row r="19" spans="1:31">
      <c r="A19" s="8" t="s">
        <v>39</v>
      </c>
      <c r="B19" s="8" t="s">
        <v>49</v>
      </c>
      <c r="C19" s="13">
        <f t="shared" si="0"/>
        <v>19</v>
      </c>
      <c r="D19" s="9">
        <v>6</v>
      </c>
      <c r="E19" s="10">
        <v>31.578947368421101</v>
      </c>
      <c r="F19" s="11">
        <v>5</v>
      </c>
      <c r="G19" s="10">
        <v>26.315789473684202</v>
      </c>
      <c r="H19" s="34">
        <f t="shared" si="5"/>
        <v>0.57894736842105265</v>
      </c>
      <c r="I19" s="11">
        <v>1</v>
      </c>
      <c r="J19" s="10">
        <v>5.2631578947368398</v>
      </c>
      <c r="K19" s="11">
        <v>4</v>
      </c>
      <c r="L19" s="10">
        <v>21.052631578947398</v>
      </c>
      <c r="M19" s="11">
        <v>2</v>
      </c>
      <c r="N19" s="10">
        <v>10.526315789473699</v>
      </c>
      <c r="O19" s="34">
        <f t="shared" si="2"/>
        <v>0.36842105263157893</v>
      </c>
      <c r="P19" s="11">
        <v>0</v>
      </c>
      <c r="Q19" s="10">
        <v>0</v>
      </c>
      <c r="R19" s="11">
        <v>0</v>
      </c>
      <c r="S19" s="10">
        <v>0</v>
      </c>
      <c r="T19" s="11">
        <v>1</v>
      </c>
      <c r="U19" s="10">
        <v>5.2631578947368398</v>
      </c>
      <c r="V19" s="34">
        <f t="shared" si="3"/>
        <v>5.2631578947368418E-2</v>
      </c>
      <c r="W19" s="11">
        <v>0</v>
      </c>
      <c r="X19" s="10">
        <v>0</v>
      </c>
      <c r="Y19" s="11">
        <v>0</v>
      </c>
      <c r="Z19" s="10">
        <v>0</v>
      </c>
      <c r="AA19" s="34">
        <f t="shared" si="4"/>
        <v>0</v>
      </c>
      <c r="AB19" s="11">
        <v>0</v>
      </c>
      <c r="AC19" s="51">
        <v>0</v>
      </c>
      <c r="AD19" s="12"/>
      <c r="AE19" s="42">
        <v>3.4157894736842107</v>
      </c>
    </row>
    <row r="20" spans="1:31">
      <c r="A20" s="8"/>
      <c r="B20" s="8" t="s">
        <v>130</v>
      </c>
      <c r="C20" s="13"/>
      <c r="D20" s="9"/>
      <c r="E20" s="10"/>
      <c r="F20" s="11"/>
      <c r="G20" s="10"/>
      <c r="H20" s="34"/>
      <c r="I20" s="11"/>
      <c r="J20" s="10"/>
      <c r="K20" s="11"/>
      <c r="L20" s="10"/>
      <c r="M20" s="11"/>
      <c r="N20" s="10"/>
      <c r="O20" s="34"/>
      <c r="P20" s="11"/>
      <c r="Q20" s="10"/>
      <c r="R20" s="11"/>
      <c r="S20" s="10"/>
      <c r="T20" s="11"/>
      <c r="U20" s="10"/>
      <c r="V20" s="34"/>
      <c r="W20" s="11"/>
      <c r="X20" s="10"/>
      <c r="Y20" s="11"/>
      <c r="Z20" s="10"/>
      <c r="AA20" s="34"/>
      <c r="AB20" s="11"/>
      <c r="AC20" s="51"/>
      <c r="AD20" s="12"/>
      <c r="AE20" s="42"/>
    </row>
    <row r="21" spans="1:31">
      <c r="A21" s="8" t="s">
        <v>50</v>
      </c>
      <c r="B21" s="8" t="s">
        <v>51</v>
      </c>
      <c r="C21" s="13">
        <f t="shared" si="0"/>
        <v>181</v>
      </c>
      <c r="D21" s="9">
        <v>51</v>
      </c>
      <c r="E21" s="10">
        <v>28.1767955801105</v>
      </c>
      <c r="F21" s="11">
        <v>27</v>
      </c>
      <c r="G21" s="10">
        <v>14.917127071823201</v>
      </c>
      <c r="H21" s="34">
        <f t="shared" si="5"/>
        <v>0.43093922651933703</v>
      </c>
      <c r="I21" s="11">
        <v>18</v>
      </c>
      <c r="J21" s="10">
        <v>9.94475138121547</v>
      </c>
      <c r="K21" s="11">
        <v>24</v>
      </c>
      <c r="L21" s="10">
        <v>13.2596685082873</v>
      </c>
      <c r="M21" s="11">
        <v>16</v>
      </c>
      <c r="N21" s="10">
        <v>8.8397790055248606</v>
      </c>
      <c r="O21" s="34">
        <f t="shared" si="2"/>
        <v>0.32044198895027626</v>
      </c>
      <c r="P21" s="11">
        <v>9</v>
      </c>
      <c r="Q21" s="10">
        <v>4.9723756906077297</v>
      </c>
      <c r="R21" s="11">
        <v>12</v>
      </c>
      <c r="S21" s="10">
        <v>6.6298342541436499</v>
      </c>
      <c r="T21" s="11">
        <v>11</v>
      </c>
      <c r="U21" s="10">
        <v>6.0773480662983399</v>
      </c>
      <c r="V21" s="34">
        <f t="shared" si="3"/>
        <v>0.17679558011049723</v>
      </c>
      <c r="W21" s="11">
        <v>2</v>
      </c>
      <c r="X21" s="10">
        <v>1.10497237569061</v>
      </c>
      <c r="Y21" s="11">
        <v>3</v>
      </c>
      <c r="Z21" s="10">
        <v>1.65745856353591</v>
      </c>
      <c r="AA21" s="34">
        <f t="shared" si="4"/>
        <v>2.7624309392265192E-2</v>
      </c>
      <c r="AB21" s="11">
        <v>8</v>
      </c>
      <c r="AC21" s="51">
        <v>4.4200000000000003E-2</v>
      </c>
      <c r="AD21" s="12"/>
      <c r="AE21" s="42">
        <v>3.0248618784530388</v>
      </c>
    </row>
    <row r="22" spans="1:31">
      <c r="A22" s="8" t="s">
        <v>52</v>
      </c>
      <c r="B22" s="8" t="s">
        <v>53</v>
      </c>
      <c r="C22" s="13">
        <f t="shared" si="0"/>
        <v>309</v>
      </c>
      <c r="D22" s="9">
        <v>163</v>
      </c>
      <c r="E22" s="10">
        <v>52.750809061488702</v>
      </c>
      <c r="F22" s="11">
        <v>68</v>
      </c>
      <c r="G22" s="10">
        <v>22.006472491909399</v>
      </c>
      <c r="H22" s="34">
        <f t="shared" si="5"/>
        <v>0.74757281553398058</v>
      </c>
      <c r="I22" s="11">
        <v>26</v>
      </c>
      <c r="J22" s="10">
        <v>8.4142394822006494</v>
      </c>
      <c r="K22" s="11">
        <v>28</v>
      </c>
      <c r="L22" s="10">
        <v>9.0614886731391593</v>
      </c>
      <c r="M22" s="11">
        <v>13</v>
      </c>
      <c r="N22" s="10">
        <v>4.2071197411003203</v>
      </c>
      <c r="O22" s="34">
        <f t="shared" si="2"/>
        <v>0.2168284789644013</v>
      </c>
      <c r="P22" s="11">
        <v>2</v>
      </c>
      <c r="Q22" s="10">
        <v>0.64724919093851097</v>
      </c>
      <c r="R22" s="11">
        <v>7</v>
      </c>
      <c r="S22" s="10">
        <v>2.2653721682847898</v>
      </c>
      <c r="T22" s="11">
        <v>1</v>
      </c>
      <c r="U22" s="10">
        <v>0.32362459546925598</v>
      </c>
      <c r="V22" s="34">
        <f t="shared" si="3"/>
        <v>3.2362459546925564E-2</v>
      </c>
      <c r="W22" s="11">
        <v>0</v>
      </c>
      <c r="X22" s="10">
        <v>0</v>
      </c>
      <c r="Y22" s="11">
        <v>1</v>
      </c>
      <c r="Z22" s="10">
        <v>0.32362459546925598</v>
      </c>
      <c r="AA22" s="34">
        <f t="shared" si="4"/>
        <v>3.2362459546925568E-3</v>
      </c>
      <c r="AB22" s="11">
        <v>0</v>
      </c>
      <c r="AC22" s="51">
        <v>0</v>
      </c>
      <c r="AD22" s="12"/>
      <c r="AE22" s="42">
        <v>3.6563106796116505</v>
      </c>
    </row>
    <row r="23" spans="1:31">
      <c r="A23" s="8" t="s">
        <v>50</v>
      </c>
      <c r="B23" s="8" t="s">
        <v>54</v>
      </c>
      <c r="C23" s="13">
        <f t="shared" si="0"/>
        <v>31</v>
      </c>
      <c r="D23" s="9">
        <v>14</v>
      </c>
      <c r="E23" s="10">
        <v>45.161290322580598</v>
      </c>
      <c r="F23" s="11">
        <v>3</v>
      </c>
      <c r="G23" s="10">
        <v>9.67741935483871</v>
      </c>
      <c r="H23" s="34">
        <f t="shared" si="5"/>
        <v>0.54838709677419351</v>
      </c>
      <c r="I23" s="11">
        <v>4</v>
      </c>
      <c r="J23" s="10">
        <v>12.9032258064516</v>
      </c>
      <c r="K23" s="11">
        <v>5</v>
      </c>
      <c r="L23" s="10">
        <v>16.129032258064498</v>
      </c>
      <c r="M23" s="11">
        <v>1</v>
      </c>
      <c r="N23" s="10">
        <v>3.2258064516128999</v>
      </c>
      <c r="O23" s="34">
        <f t="shared" si="2"/>
        <v>0.32258064516129031</v>
      </c>
      <c r="P23" s="11">
        <v>0</v>
      </c>
      <c r="Q23" s="10">
        <v>0</v>
      </c>
      <c r="R23" s="11">
        <v>2</v>
      </c>
      <c r="S23" s="10">
        <v>6.4516129032258096</v>
      </c>
      <c r="T23" s="11">
        <v>0</v>
      </c>
      <c r="U23" s="10">
        <v>0</v>
      </c>
      <c r="V23" s="34">
        <f t="shared" si="3"/>
        <v>6.4516129032258063E-2</v>
      </c>
      <c r="W23" s="11">
        <v>0</v>
      </c>
      <c r="X23" s="10">
        <v>0</v>
      </c>
      <c r="Y23" s="11">
        <v>2</v>
      </c>
      <c r="Z23" s="10">
        <v>6.4516129032258096</v>
      </c>
      <c r="AA23" s="34">
        <f t="shared" si="4"/>
        <v>6.4516129032258063E-2</v>
      </c>
      <c r="AB23" s="11">
        <v>0</v>
      </c>
      <c r="AC23" s="51">
        <v>0</v>
      </c>
      <c r="AD23" s="12"/>
      <c r="AE23" s="42">
        <v>3.3548387096774195</v>
      </c>
    </row>
    <row r="24" spans="1:31">
      <c r="A24" s="8" t="s">
        <v>55</v>
      </c>
      <c r="B24" s="8" t="s">
        <v>55</v>
      </c>
      <c r="C24" s="13">
        <f t="shared" si="0"/>
        <v>796</v>
      </c>
      <c r="D24" s="9">
        <v>297</v>
      </c>
      <c r="E24" s="10">
        <v>37.311557788944697</v>
      </c>
      <c r="F24" s="11">
        <v>89</v>
      </c>
      <c r="G24" s="10">
        <v>11.180904522613099</v>
      </c>
      <c r="H24" s="34">
        <f t="shared" si="5"/>
        <v>0.48492462311557788</v>
      </c>
      <c r="I24" s="11">
        <v>69</v>
      </c>
      <c r="J24" s="10">
        <v>8.6683417085427106</v>
      </c>
      <c r="K24" s="11">
        <v>82</v>
      </c>
      <c r="L24" s="10">
        <v>10.3015075376884</v>
      </c>
      <c r="M24" s="11">
        <v>41</v>
      </c>
      <c r="N24" s="10">
        <v>5.1507537688442202</v>
      </c>
      <c r="O24" s="34">
        <f t="shared" si="2"/>
        <v>0.24120603015075376</v>
      </c>
      <c r="P24" s="11">
        <v>39</v>
      </c>
      <c r="Q24" s="10">
        <v>4.8994974874371904</v>
      </c>
      <c r="R24" s="11">
        <v>56</v>
      </c>
      <c r="S24" s="10">
        <v>7.0351758793969896</v>
      </c>
      <c r="T24" s="11">
        <v>18</v>
      </c>
      <c r="U24" s="10">
        <v>2.2613065326633199</v>
      </c>
      <c r="V24" s="34">
        <f t="shared" si="3"/>
        <v>0.14195979899497488</v>
      </c>
      <c r="W24" s="11">
        <v>15</v>
      </c>
      <c r="X24" s="10">
        <v>1.8844221105527601</v>
      </c>
      <c r="Y24" s="11">
        <v>36</v>
      </c>
      <c r="Z24" s="10">
        <v>4.5226130653266301</v>
      </c>
      <c r="AA24" s="34">
        <f t="shared" si="4"/>
        <v>6.407035175879397E-2</v>
      </c>
      <c r="AB24" s="11">
        <v>54</v>
      </c>
      <c r="AC24" s="51">
        <v>6.7799999999999999E-2</v>
      </c>
      <c r="AD24" s="12"/>
      <c r="AE24" s="42">
        <v>3.0018844221105527</v>
      </c>
    </row>
    <row r="25" spans="1:31">
      <c r="A25" s="8"/>
      <c r="B25" s="8" t="s">
        <v>56</v>
      </c>
      <c r="C25" s="13">
        <f t="shared" si="0"/>
        <v>24</v>
      </c>
      <c r="D25" s="9">
        <v>15</v>
      </c>
      <c r="E25" s="10">
        <v>62.5</v>
      </c>
      <c r="F25" s="11">
        <v>3</v>
      </c>
      <c r="G25" s="10">
        <v>12.5</v>
      </c>
      <c r="H25" s="34">
        <f t="shared" si="5"/>
        <v>0.75</v>
      </c>
      <c r="I25" s="11">
        <v>2</v>
      </c>
      <c r="J25" s="10">
        <v>8.3333333333333304</v>
      </c>
      <c r="K25" s="11">
        <v>0</v>
      </c>
      <c r="L25" s="10">
        <v>0</v>
      </c>
      <c r="M25" s="11">
        <v>1</v>
      </c>
      <c r="N25" s="10">
        <v>4.1666666666666696</v>
      </c>
      <c r="O25" s="34">
        <f t="shared" si="2"/>
        <v>0.125</v>
      </c>
      <c r="P25" s="11">
        <v>0</v>
      </c>
      <c r="Q25" s="10">
        <v>0</v>
      </c>
      <c r="R25" s="11">
        <v>1</v>
      </c>
      <c r="S25" s="10">
        <v>4.1666666666666696</v>
      </c>
      <c r="T25" s="11">
        <v>0</v>
      </c>
      <c r="U25" s="10">
        <v>0</v>
      </c>
      <c r="V25" s="34">
        <f t="shared" si="3"/>
        <v>4.1666666666666664E-2</v>
      </c>
      <c r="W25" s="11">
        <v>1</v>
      </c>
      <c r="X25" s="10">
        <v>4.1666666666666696</v>
      </c>
      <c r="Y25" s="11">
        <v>1</v>
      </c>
      <c r="Z25" s="10">
        <v>4.1666666666666696</v>
      </c>
      <c r="AA25" s="34">
        <f t="shared" si="4"/>
        <v>8.3333333333333329E-2</v>
      </c>
      <c r="AB25" s="11">
        <v>0</v>
      </c>
      <c r="AC25" s="51">
        <v>0</v>
      </c>
      <c r="AD25" s="12"/>
      <c r="AE25" s="42">
        <v>3.5291666666666668</v>
      </c>
    </row>
    <row r="26" spans="1:31">
      <c r="A26" s="8" t="s">
        <v>57</v>
      </c>
      <c r="B26" s="8" t="s">
        <v>58</v>
      </c>
      <c r="C26" s="13">
        <f t="shared" si="0"/>
        <v>4</v>
      </c>
      <c r="D26" s="9">
        <v>3</v>
      </c>
      <c r="E26" s="10">
        <v>75</v>
      </c>
      <c r="F26" s="11">
        <v>0</v>
      </c>
      <c r="G26" s="10">
        <v>0</v>
      </c>
      <c r="H26" s="34">
        <f t="shared" si="5"/>
        <v>0.75</v>
      </c>
      <c r="I26" s="11">
        <v>0</v>
      </c>
      <c r="J26" s="10">
        <v>0</v>
      </c>
      <c r="K26" s="11">
        <v>1</v>
      </c>
      <c r="L26" s="10">
        <v>25</v>
      </c>
      <c r="M26" s="11">
        <v>0</v>
      </c>
      <c r="N26" s="10">
        <v>0</v>
      </c>
      <c r="O26" s="34">
        <f t="shared" si="2"/>
        <v>0.25</v>
      </c>
      <c r="P26" s="11">
        <v>0</v>
      </c>
      <c r="Q26" s="10">
        <v>0</v>
      </c>
      <c r="R26" s="11">
        <v>0</v>
      </c>
      <c r="S26" s="10">
        <v>0</v>
      </c>
      <c r="T26" s="11">
        <v>0</v>
      </c>
      <c r="U26" s="10">
        <v>0</v>
      </c>
      <c r="V26" s="34">
        <f t="shared" si="3"/>
        <v>0</v>
      </c>
      <c r="W26" s="11">
        <v>0</v>
      </c>
      <c r="X26" s="10">
        <v>0</v>
      </c>
      <c r="Y26" s="11">
        <v>0</v>
      </c>
      <c r="Z26" s="10">
        <v>0</v>
      </c>
      <c r="AA26" s="34">
        <f t="shared" si="4"/>
        <v>0</v>
      </c>
      <c r="AB26" s="11">
        <v>0</v>
      </c>
      <c r="AC26" s="51">
        <v>0</v>
      </c>
      <c r="AD26" s="12"/>
      <c r="AE26" s="42">
        <v>3.75</v>
      </c>
    </row>
    <row r="27" spans="1:31">
      <c r="A27" s="8"/>
      <c r="B27" s="8" t="s">
        <v>59</v>
      </c>
      <c r="C27" s="13">
        <f t="shared" si="0"/>
        <v>88</v>
      </c>
      <c r="D27" s="9">
        <v>31</v>
      </c>
      <c r="E27" s="10">
        <v>35.227272727272698</v>
      </c>
      <c r="F27" s="11">
        <v>11</v>
      </c>
      <c r="G27" s="10">
        <v>12.5</v>
      </c>
      <c r="H27" s="34">
        <f t="shared" si="5"/>
        <v>0.47727272727272729</v>
      </c>
      <c r="I27" s="11">
        <v>5</v>
      </c>
      <c r="J27" s="10">
        <v>5.6818181818181799</v>
      </c>
      <c r="K27" s="11">
        <v>10</v>
      </c>
      <c r="L27" s="10">
        <v>11.363636363636401</v>
      </c>
      <c r="M27" s="11">
        <v>9</v>
      </c>
      <c r="N27" s="10">
        <v>10.2272727272727</v>
      </c>
      <c r="O27" s="34">
        <f t="shared" si="2"/>
        <v>0.27272727272727271</v>
      </c>
      <c r="P27" s="11">
        <v>10</v>
      </c>
      <c r="Q27" s="10">
        <v>11.363636363636401</v>
      </c>
      <c r="R27" s="11">
        <v>2</v>
      </c>
      <c r="S27" s="10">
        <v>2.2727272727272698</v>
      </c>
      <c r="T27" s="11">
        <v>5</v>
      </c>
      <c r="U27" s="10">
        <v>5.6818181818181799</v>
      </c>
      <c r="V27" s="34">
        <f t="shared" si="3"/>
        <v>0.19318181818181818</v>
      </c>
      <c r="W27" s="11">
        <v>3</v>
      </c>
      <c r="X27" s="10">
        <v>3.4090909090909101</v>
      </c>
      <c r="Y27" s="11">
        <v>0</v>
      </c>
      <c r="Z27" s="10">
        <v>0</v>
      </c>
      <c r="AA27" s="34">
        <f t="shared" si="4"/>
        <v>3.4090909090909088E-2</v>
      </c>
      <c r="AB27" s="11">
        <v>2</v>
      </c>
      <c r="AC27" s="51">
        <v>2.2700000000000001E-2</v>
      </c>
      <c r="AD27" s="12"/>
      <c r="AE27" s="42">
        <v>3.1238636363636365</v>
      </c>
    </row>
    <row r="28" spans="1:31">
      <c r="A28" s="8" t="s">
        <v>52</v>
      </c>
      <c r="B28" s="8" t="s">
        <v>60</v>
      </c>
      <c r="C28" s="13">
        <f t="shared" si="0"/>
        <v>292</v>
      </c>
      <c r="D28" s="9">
        <v>126</v>
      </c>
      <c r="E28" s="10">
        <v>43.150684931506902</v>
      </c>
      <c r="F28" s="11">
        <v>55</v>
      </c>
      <c r="G28" s="10">
        <v>18.835616438356201</v>
      </c>
      <c r="H28" s="34">
        <f t="shared" si="5"/>
        <v>0.61986301369863017</v>
      </c>
      <c r="I28" s="11">
        <v>30</v>
      </c>
      <c r="J28" s="10">
        <v>10.2739726027397</v>
      </c>
      <c r="K28" s="11">
        <v>27</v>
      </c>
      <c r="L28" s="10">
        <v>9.24657534246575</v>
      </c>
      <c r="M28" s="11">
        <v>18</v>
      </c>
      <c r="N28" s="10">
        <v>6.1643835616438398</v>
      </c>
      <c r="O28" s="34">
        <f t="shared" si="2"/>
        <v>0.25684931506849318</v>
      </c>
      <c r="P28" s="11">
        <v>9</v>
      </c>
      <c r="Q28" s="10">
        <v>3.0821917808219199</v>
      </c>
      <c r="R28" s="11">
        <v>10</v>
      </c>
      <c r="S28" s="10">
        <v>3.4246575342465801</v>
      </c>
      <c r="T28" s="11">
        <v>7</v>
      </c>
      <c r="U28" s="10">
        <v>2.3972602739725999</v>
      </c>
      <c r="V28" s="34">
        <f t="shared" si="3"/>
        <v>8.9041095890410954E-2</v>
      </c>
      <c r="W28" s="11">
        <v>3</v>
      </c>
      <c r="X28" s="10">
        <v>1.02739726027397</v>
      </c>
      <c r="Y28" s="11">
        <v>2</v>
      </c>
      <c r="Z28" s="10">
        <v>0.68493150684931503</v>
      </c>
      <c r="AA28" s="34">
        <f t="shared" si="4"/>
        <v>1.7123287671232876E-2</v>
      </c>
      <c r="AB28" s="11">
        <v>5</v>
      </c>
      <c r="AC28" s="51">
        <v>1.7100000000000001E-2</v>
      </c>
      <c r="AD28" s="12"/>
      <c r="AE28" s="42">
        <v>3.4061643835616437</v>
      </c>
    </row>
    <row r="29" spans="1:31">
      <c r="A29" s="8" t="s">
        <v>33</v>
      </c>
      <c r="B29" s="8" t="s">
        <v>61</v>
      </c>
      <c r="C29" s="13">
        <f t="shared" si="0"/>
        <v>120</v>
      </c>
      <c r="D29" s="9">
        <v>35</v>
      </c>
      <c r="E29" s="12">
        <v>29.1666666666667</v>
      </c>
      <c r="F29" s="11">
        <v>13</v>
      </c>
      <c r="G29" s="10">
        <v>10.8333333333333</v>
      </c>
      <c r="H29" s="34">
        <f t="shared" si="5"/>
        <v>0.4</v>
      </c>
      <c r="I29" s="11">
        <v>9</v>
      </c>
      <c r="J29" s="10">
        <v>7.5</v>
      </c>
      <c r="K29" s="11">
        <v>6</v>
      </c>
      <c r="L29" s="10">
        <v>5</v>
      </c>
      <c r="M29" s="11">
        <v>11</v>
      </c>
      <c r="N29" s="10">
        <v>9.1666666666666696</v>
      </c>
      <c r="O29" s="34">
        <f t="shared" si="2"/>
        <v>0.21666666666666667</v>
      </c>
      <c r="P29" s="11">
        <v>9</v>
      </c>
      <c r="Q29" s="10">
        <v>7.5</v>
      </c>
      <c r="R29" s="11">
        <v>12</v>
      </c>
      <c r="S29" s="10">
        <v>10</v>
      </c>
      <c r="T29" s="11">
        <v>9</v>
      </c>
      <c r="U29" s="10">
        <v>7.5</v>
      </c>
      <c r="V29" s="34">
        <f t="shared" si="3"/>
        <v>0.25</v>
      </c>
      <c r="W29" s="11">
        <v>4</v>
      </c>
      <c r="X29" s="10">
        <v>3.3333333333333299</v>
      </c>
      <c r="Y29" s="11">
        <v>4</v>
      </c>
      <c r="Z29" s="10">
        <v>3.3333333333333299</v>
      </c>
      <c r="AA29" s="34">
        <f t="shared" si="4"/>
        <v>6.6666666666666666E-2</v>
      </c>
      <c r="AB29" s="11">
        <v>8</v>
      </c>
      <c r="AC29" s="51">
        <v>6.6699999999999995E-2</v>
      </c>
      <c r="AD29" s="12"/>
      <c r="AE29" s="42">
        <v>2.7891666666666666</v>
      </c>
    </row>
    <row r="30" spans="1:31">
      <c r="A30" s="8" t="s">
        <v>62</v>
      </c>
      <c r="B30" s="8" t="s">
        <v>62</v>
      </c>
      <c r="C30" s="13">
        <f t="shared" si="0"/>
        <v>376</v>
      </c>
      <c r="D30" s="9">
        <v>84</v>
      </c>
      <c r="E30" s="10">
        <v>22.340425531914899</v>
      </c>
      <c r="F30" s="11">
        <v>51</v>
      </c>
      <c r="G30" s="10">
        <v>13.563829787234001</v>
      </c>
      <c r="H30" s="34">
        <f t="shared" si="5"/>
        <v>0.35904255319148937</v>
      </c>
      <c r="I30" s="11">
        <v>60</v>
      </c>
      <c r="J30" s="10">
        <v>15.9574468085106</v>
      </c>
      <c r="K30" s="11">
        <v>45</v>
      </c>
      <c r="L30" s="10">
        <v>11.968085106383</v>
      </c>
      <c r="M30" s="11">
        <v>39</v>
      </c>
      <c r="N30" s="10">
        <v>10.372340425531901</v>
      </c>
      <c r="O30" s="34">
        <f t="shared" si="2"/>
        <v>0.38297872340425532</v>
      </c>
      <c r="P30" s="11">
        <v>20</v>
      </c>
      <c r="Q30" s="10">
        <v>5.31914893617021</v>
      </c>
      <c r="R30" s="11">
        <v>38</v>
      </c>
      <c r="S30" s="10">
        <v>10.106382978723399</v>
      </c>
      <c r="T30" s="11">
        <v>14</v>
      </c>
      <c r="U30" s="10">
        <v>3.7234042553191502</v>
      </c>
      <c r="V30" s="34">
        <f t="shared" si="3"/>
        <v>0.19148936170212766</v>
      </c>
      <c r="W30" s="11">
        <v>7</v>
      </c>
      <c r="X30" s="10">
        <v>1.86170212765957</v>
      </c>
      <c r="Y30" s="11">
        <v>9</v>
      </c>
      <c r="Z30" s="10">
        <v>2.3936170212765999</v>
      </c>
      <c r="AA30" s="34">
        <f t="shared" si="4"/>
        <v>4.2553191489361701E-2</v>
      </c>
      <c r="AB30" s="11">
        <v>9</v>
      </c>
      <c r="AC30" s="51">
        <v>2.3900000000000001E-2</v>
      </c>
      <c r="AD30" s="12"/>
      <c r="AE30" s="42">
        <v>2.9970744680851062</v>
      </c>
    </row>
    <row r="31" spans="1:31">
      <c r="A31" s="8" t="s">
        <v>63</v>
      </c>
      <c r="B31" s="8" t="s">
        <v>64</v>
      </c>
      <c r="C31" s="13">
        <f t="shared" si="0"/>
        <v>31</v>
      </c>
      <c r="D31" s="14">
        <v>24</v>
      </c>
      <c r="E31" s="10">
        <v>77.419354838709694</v>
      </c>
      <c r="F31" s="11">
        <v>0</v>
      </c>
      <c r="G31" s="10">
        <v>0</v>
      </c>
      <c r="H31" s="34">
        <f t="shared" si="5"/>
        <v>0.77419354838709675</v>
      </c>
      <c r="I31" s="11">
        <v>1</v>
      </c>
      <c r="J31" s="10">
        <v>3.2258064516128999</v>
      </c>
      <c r="K31" s="11">
        <v>1</v>
      </c>
      <c r="L31" s="10">
        <v>3.2258064516128999</v>
      </c>
      <c r="M31" s="11">
        <v>2</v>
      </c>
      <c r="N31" s="10">
        <v>6.4516129032258096</v>
      </c>
      <c r="O31" s="34">
        <f t="shared" si="2"/>
        <v>0.12903225806451613</v>
      </c>
      <c r="P31" s="11">
        <v>1</v>
      </c>
      <c r="Q31" s="10">
        <v>3.2258064516128999</v>
      </c>
      <c r="R31" s="11">
        <v>1</v>
      </c>
      <c r="S31" s="10">
        <v>3.2258064516128999</v>
      </c>
      <c r="T31" s="11">
        <v>0</v>
      </c>
      <c r="U31" s="10">
        <v>0</v>
      </c>
      <c r="V31" s="34">
        <f t="shared" si="3"/>
        <v>6.4516129032258063E-2</v>
      </c>
      <c r="W31" s="11">
        <v>0</v>
      </c>
      <c r="X31" s="10">
        <v>0</v>
      </c>
      <c r="Y31" s="11">
        <v>1</v>
      </c>
      <c r="Z31" s="10">
        <v>3.2258064516128999</v>
      </c>
      <c r="AA31" s="34">
        <f t="shared" si="4"/>
        <v>3.2258064516129031E-2</v>
      </c>
      <c r="AB31" s="11">
        <v>0</v>
      </c>
      <c r="AC31" s="51">
        <v>0</v>
      </c>
      <c r="AD31" s="12"/>
      <c r="AE31" s="42">
        <v>3.6451612903225805</v>
      </c>
    </row>
    <row r="32" spans="1:31">
      <c r="A32" s="8" t="s">
        <v>65</v>
      </c>
      <c r="B32" s="8" t="s">
        <v>66</v>
      </c>
      <c r="C32" s="13">
        <f t="shared" si="0"/>
        <v>431</v>
      </c>
      <c r="D32" s="14">
        <v>283</v>
      </c>
      <c r="E32" s="10">
        <v>65.661252900232</v>
      </c>
      <c r="F32" s="11">
        <v>68</v>
      </c>
      <c r="G32" s="10">
        <v>15.7772621809745</v>
      </c>
      <c r="H32" s="34">
        <f t="shared" si="5"/>
        <v>0.81438515081206497</v>
      </c>
      <c r="I32" s="11">
        <v>29</v>
      </c>
      <c r="J32" s="10">
        <v>6.7285382830626403</v>
      </c>
      <c r="K32" s="11">
        <v>20</v>
      </c>
      <c r="L32" s="10">
        <v>4.6403712296983803</v>
      </c>
      <c r="M32" s="11">
        <v>11</v>
      </c>
      <c r="N32" s="10">
        <v>2.5522041763341101</v>
      </c>
      <c r="O32" s="34">
        <f t="shared" si="2"/>
        <v>0.13921113689095127</v>
      </c>
      <c r="P32" s="11">
        <v>6</v>
      </c>
      <c r="Q32" s="10">
        <v>1.3921113689095099</v>
      </c>
      <c r="R32" s="11">
        <v>4</v>
      </c>
      <c r="S32" s="10">
        <v>0.92807424593967502</v>
      </c>
      <c r="T32" s="11">
        <v>2</v>
      </c>
      <c r="U32" s="10">
        <v>0.46403712296983801</v>
      </c>
      <c r="V32" s="34">
        <f t="shared" si="3"/>
        <v>2.7842227378190254E-2</v>
      </c>
      <c r="W32" s="11">
        <v>2</v>
      </c>
      <c r="X32" s="10">
        <v>0.46403712296983801</v>
      </c>
      <c r="Y32" s="11">
        <v>3</v>
      </c>
      <c r="Z32" s="10">
        <v>0.69605568445475596</v>
      </c>
      <c r="AA32" s="34">
        <f t="shared" si="4"/>
        <v>1.1600928074245939E-2</v>
      </c>
      <c r="AB32" s="11">
        <v>3</v>
      </c>
      <c r="AC32" s="51">
        <v>7.0000000000000001E-3</v>
      </c>
      <c r="AD32" s="12"/>
      <c r="AE32" s="42">
        <v>3.7118329466357309</v>
      </c>
    </row>
    <row r="33" spans="1:31">
      <c r="A33" s="8" t="s">
        <v>67</v>
      </c>
      <c r="B33" s="8" t="s">
        <v>68</v>
      </c>
      <c r="C33" s="13">
        <f t="shared" si="0"/>
        <v>294</v>
      </c>
      <c r="D33" s="9">
        <v>82</v>
      </c>
      <c r="E33" s="10">
        <v>27.891156462584998</v>
      </c>
      <c r="F33" s="11">
        <v>41</v>
      </c>
      <c r="G33" s="10">
        <v>13.945578231292499</v>
      </c>
      <c r="H33" s="34">
        <f t="shared" si="5"/>
        <v>0.41836734693877553</v>
      </c>
      <c r="I33" s="11">
        <v>23</v>
      </c>
      <c r="J33" s="10">
        <v>7.8231292517006796</v>
      </c>
      <c r="K33" s="11">
        <v>49</v>
      </c>
      <c r="L33" s="10">
        <v>16.6666666666667</v>
      </c>
      <c r="M33" s="11">
        <v>18</v>
      </c>
      <c r="N33" s="10">
        <v>6.12244897959184</v>
      </c>
      <c r="O33" s="34">
        <f t="shared" si="2"/>
        <v>0.30612244897959184</v>
      </c>
      <c r="P33" s="11">
        <v>17</v>
      </c>
      <c r="Q33" s="10">
        <v>5.7823129251700696</v>
      </c>
      <c r="R33" s="11">
        <v>28</v>
      </c>
      <c r="S33" s="10">
        <v>9.5238095238095202</v>
      </c>
      <c r="T33" s="11">
        <v>16</v>
      </c>
      <c r="U33" s="10">
        <v>5.4421768707483</v>
      </c>
      <c r="V33" s="34">
        <f t="shared" si="3"/>
        <v>0.20748299319727892</v>
      </c>
      <c r="W33" s="11">
        <v>7</v>
      </c>
      <c r="X33" s="10">
        <v>2.38095238095238</v>
      </c>
      <c r="Y33" s="11">
        <v>9</v>
      </c>
      <c r="Z33" s="10">
        <v>3.06122448979592</v>
      </c>
      <c r="AA33" s="34">
        <f t="shared" si="4"/>
        <v>5.4421768707482991E-2</v>
      </c>
      <c r="AB33" s="11">
        <v>4</v>
      </c>
      <c r="AC33" s="51">
        <v>1.3599999999999999E-2</v>
      </c>
      <c r="AD33" s="12"/>
      <c r="AE33" s="42">
        <v>3.0326530612244897</v>
      </c>
    </row>
    <row r="34" spans="1:31">
      <c r="A34" s="8" t="s">
        <v>52</v>
      </c>
      <c r="B34" s="8" t="s">
        <v>69</v>
      </c>
      <c r="C34" s="13">
        <f t="shared" si="0"/>
        <v>813</v>
      </c>
      <c r="D34" s="9">
        <v>268</v>
      </c>
      <c r="E34" s="10">
        <v>32.964329643296402</v>
      </c>
      <c r="F34" s="11">
        <v>143</v>
      </c>
      <c r="G34" s="10">
        <v>17.589175891758899</v>
      </c>
      <c r="H34" s="34">
        <f t="shared" si="5"/>
        <v>0.50553505535055354</v>
      </c>
      <c r="I34" s="11">
        <v>113</v>
      </c>
      <c r="J34" s="10">
        <v>13.899138991389901</v>
      </c>
      <c r="K34" s="11">
        <v>94</v>
      </c>
      <c r="L34" s="10">
        <v>11.562115621156201</v>
      </c>
      <c r="M34" s="11">
        <v>63</v>
      </c>
      <c r="N34" s="10">
        <v>7.7490774907749103</v>
      </c>
      <c r="O34" s="34">
        <f t="shared" si="2"/>
        <v>0.33210332103321033</v>
      </c>
      <c r="P34" s="11">
        <v>37</v>
      </c>
      <c r="Q34" s="10">
        <v>4.5510455104551104</v>
      </c>
      <c r="R34" s="11">
        <v>31</v>
      </c>
      <c r="S34" s="10">
        <v>3.8130381303813001</v>
      </c>
      <c r="T34" s="11">
        <v>19</v>
      </c>
      <c r="U34" s="10">
        <v>2.3370233702337</v>
      </c>
      <c r="V34" s="34">
        <f t="shared" si="3"/>
        <v>0.1070110701107011</v>
      </c>
      <c r="W34" s="11">
        <v>4</v>
      </c>
      <c r="X34" s="10">
        <v>0.49200492004919999</v>
      </c>
      <c r="Y34" s="11">
        <v>10</v>
      </c>
      <c r="Z34" s="10">
        <v>1.2300123001229999</v>
      </c>
      <c r="AA34" s="34">
        <f t="shared" si="4"/>
        <v>1.7220172201722016E-2</v>
      </c>
      <c r="AB34" s="11">
        <v>31</v>
      </c>
      <c r="AC34" s="51">
        <v>3.8100000000000002E-2</v>
      </c>
      <c r="AD34" s="12"/>
      <c r="AE34" s="42">
        <v>3.2234932349323495</v>
      </c>
    </row>
    <row r="35" spans="1:31">
      <c r="A35" s="8" t="s">
        <v>33</v>
      </c>
      <c r="B35" s="8" t="s">
        <v>70</v>
      </c>
      <c r="C35" s="13">
        <f t="shared" si="0"/>
        <v>109</v>
      </c>
      <c r="D35" s="9">
        <v>38</v>
      </c>
      <c r="E35" s="10">
        <v>34.862385321100902</v>
      </c>
      <c r="F35" s="11">
        <v>14</v>
      </c>
      <c r="G35" s="10">
        <v>12.8440366972477</v>
      </c>
      <c r="H35" s="34">
        <f t="shared" si="5"/>
        <v>0.47706422018348627</v>
      </c>
      <c r="I35" s="11">
        <v>7</v>
      </c>
      <c r="J35" s="10">
        <v>6.4220183486238502</v>
      </c>
      <c r="K35" s="11">
        <v>18</v>
      </c>
      <c r="L35" s="10">
        <v>16.5137614678899</v>
      </c>
      <c r="M35" s="11">
        <v>9</v>
      </c>
      <c r="N35" s="10">
        <v>8.2568807339449606</v>
      </c>
      <c r="O35" s="34">
        <f t="shared" si="2"/>
        <v>0.31192660550458717</v>
      </c>
      <c r="P35" s="11">
        <v>9</v>
      </c>
      <c r="Q35" s="10">
        <v>8.2568807339449606</v>
      </c>
      <c r="R35" s="11">
        <v>8</v>
      </c>
      <c r="S35" s="10">
        <v>7.3394495412843996</v>
      </c>
      <c r="T35" s="11">
        <v>1</v>
      </c>
      <c r="U35" s="10">
        <v>0.91743119266055095</v>
      </c>
      <c r="V35" s="34">
        <f t="shared" si="3"/>
        <v>0.16513761467889909</v>
      </c>
      <c r="W35" s="11">
        <v>4</v>
      </c>
      <c r="X35" s="10">
        <v>3.6697247706421998</v>
      </c>
      <c r="Y35" s="11">
        <v>0</v>
      </c>
      <c r="Z35" s="10">
        <v>0</v>
      </c>
      <c r="AA35" s="34">
        <f t="shared" si="4"/>
        <v>3.669724770642202E-2</v>
      </c>
      <c r="AB35" s="11">
        <v>1</v>
      </c>
      <c r="AC35" s="51">
        <v>9.1999999999999998E-3</v>
      </c>
      <c r="AD35" s="12"/>
      <c r="AE35" s="42">
        <v>3.2</v>
      </c>
    </row>
    <row r="36" spans="1:31">
      <c r="A36" s="8" t="s">
        <v>39</v>
      </c>
      <c r="B36" s="8" t="s">
        <v>71</v>
      </c>
      <c r="C36" s="13">
        <f t="shared" si="0"/>
        <v>83</v>
      </c>
      <c r="D36" s="9">
        <v>4</v>
      </c>
      <c r="E36" s="10">
        <v>4.8192771084337398</v>
      </c>
      <c r="F36" s="11">
        <v>5</v>
      </c>
      <c r="G36" s="10">
        <v>6.0240963855421699</v>
      </c>
      <c r="H36" s="34">
        <f t="shared" si="5"/>
        <v>0.10843373493975904</v>
      </c>
      <c r="I36" s="11">
        <v>18</v>
      </c>
      <c r="J36" s="10">
        <v>21.6867469879518</v>
      </c>
      <c r="K36" s="11">
        <v>12</v>
      </c>
      <c r="L36" s="10">
        <v>14.4578313253012</v>
      </c>
      <c r="M36" s="11">
        <v>12</v>
      </c>
      <c r="N36" s="10">
        <v>14.4578313253012</v>
      </c>
      <c r="O36" s="34">
        <f t="shared" si="2"/>
        <v>0.50602409638554213</v>
      </c>
      <c r="P36" s="11">
        <v>4</v>
      </c>
      <c r="Q36" s="10">
        <v>4.8192771084337398</v>
      </c>
      <c r="R36" s="11">
        <v>7</v>
      </c>
      <c r="S36" s="10">
        <v>8.4337349397590398</v>
      </c>
      <c r="T36" s="11">
        <v>4</v>
      </c>
      <c r="U36" s="10">
        <v>4.8192771084337398</v>
      </c>
      <c r="V36" s="34">
        <f t="shared" si="3"/>
        <v>0.18072289156626506</v>
      </c>
      <c r="W36" s="11">
        <v>0</v>
      </c>
      <c r="X36" s="10">
        <v>0</v>
      </c>
      <c r="Y36" s="11">
        <v>5</v>
      </c>
      <c r="Z36" s="10">
        <v>6.0240963855421699</v>
      </c>
      <c r="AA36" s="34">
        <f t="shared" si="4"/>
        <v>6.0240963855421686E-2</v>
      </c>
      <c r="AB36" s="11">
        <v>12</v>
      </c>
      <c r="AC36" s="51">
        <v>0.14460000000000001</v>
      </c>
      <c r="AD36" s="12"/>
      <c r="AE36" s="42">
        <v>2.3771084337349397</v>
      </c>
    </row>
    <row r="37" spans="1:31">
      <c r="A37" s="8"/>
      <c r="B37" s="8" t="s">
        <v>72</v>
      </c>
      <c r="C37" s="13">
        <f t="shared" si="0"/>
        <v>43</v>
      </c>
      <c r="D37" s="9">
        <v>7</v>
      </c>
      <c r="E37" s="10">
        <v>16.2790697674419</v>
      </c>
      <c r="F37" s="11">
        <v>2</v>
      </c>
      <c r="G37" s="10">
        <v>4.6511627906976702</v>
      </c>
      <c r="H37" s="34">
        <f t="shared" si="5"/>
        <v>0.20930232558139536</v>
      </c>
      <c r="I37" s="11">
        <v>1</v>
      </c>
      <c r="J37" s="10">
        <v>2.32558139534884</v>
      </c>
      <c r="K37" s="11">
        <v>8</v>
      </c>
      <c r="L37" s="10">
        <v>18.604651162790699</v>
      </c>
      <c r="M37" s="11">
        <v>0</v>
      </c>
      <c r="N37" s="10">
        <v>0</v>
      </c>
      <c r="O37" s="34">
        <f t="shared" si="2"/>
        <v>0.20930232558139536</v>
      </c>
      <c r="P37" s="11">
        <v>0</v>
      </c>
      <c r="Q37" s="10">
        <v>0</v>
      </c>
      <c r="R37" s="11">
        <v>3</v>
      </c>
      <c r="S37" s="10">
        <v>6.9767441860465098</v>
      </c>
      <c r="T37" s="11">
        <v>8</v>
      </c>
      <c r="U37" s="10">
        <v>18.604651162790699</v>
      </c>
      <c r="V37" s="34">
        <f t="shared" si="3"/>
        <v>0.2558139534883721</v>
      </c>
      <c r="W37" s="11">
        <v>2</v>
      </c>
      <c r="X37" s="10">
        <v>4.6511627906976702</v>
      </c>
      <c r="Y37" s="11">
        <v>6</v>
      </c>
      <c r="Z37" s="10">
        <v>13.953488372093</v>
      </c>
      <c r="AA37" s="34">
        <f t="shared" si="4"/>
        <v>0.18604651162790697</v>
      </c>
      <c r="AB37" s="11">
        <v>6</v>
      </c>
      <c r="AC37" s="51">
        <v>0.13950000000000001</v>
      </c>
      <c r="AD37" s="12"/>
      <c r="AE37" s="42">
        <v>2.113953488372093</v>
      </c>
    </row>
    <row r="38" spans="1:31">
      <c r="A38" s="8" t="s">
        <v>73</v>
      </c>
      <c r="B38" s="8" t="s">
        <v>73</v>
      </c>
      <c r="C38" s="13">
        <f t="shared" si="0"/>
        <v>369</v>
      </c>
      <c r="D38" s="9">
        <v>108</v>
      </c>
      <c r="E38" s="10">
        <v>29.268292682926798</v>
      </c>
      <c r="F38" s="11">
        <v>49</v>
      </c>
      <c r="G38" s="10">
        <v>13.2791327913279</v>
      </c>
      <c r="H38" s="34">
        <f t="shared" si="5"/>
        <v>0.42547425474254741</v>
      </c>
      <c r="I38" s="11">
        <v>38</v>
      </c>
      <c r="J38" s="10">
        <v>10.2981029810298</v>
      </c>
      <c r="K38" s="11">
        <v>37</v>
      </c>
      <c r="L38" s="10">
        <v>10.0271002710027</v>
      </c>
      <c r="M38" s="11">
        <v>36</v>
      </c>
      <c r="N38" s="10">
        <v>9.7560975609756095</v>
      </c>
      <c r="O38" s="34">
        <f t="shared" si="2"/>
        <v>0.30081300813008133</v>
      </c>
      <c r="P38" s="11">
        <v>14</v>
      </c>
      <c r="Q38" s="10">
        <v>3.7940379403794</v>
      </c>
      <c r="R38" s="11">
        <v>31</v>
      </c>
      <c r="S38" s="10">
        <v>8.4010840108401101</v>
      </c>
      <c r="T38" s="11">
        <v>20</v>
      </c>
      <c r="U38" s="10">
        <v>5.42005420054201</v>
      </c>
      <c r="V38" s="34">
        <f t="shared" si="3"/>
        <v>0.17615176151761516</v>
      </c>
      <c r="W38" s="11">
        <v>7</v>
      </c>
      <c r="X38" s="10">
        <v>1.8970189701897</v>
      </c>
      <c r="Y38" s="11">
        <v>17</v>
      </c>
      <c r="Z38" s="10">
        <v>4.6070460704606999</v>
      </c>
      <c r="AA38" s="34">
        <f t="shared" si="4"/>
        <v>6.5040650406504072E-2</v>
      </c>
      <c r="AB38" s="11">
        <v>12</v>
      </c>
      <c r="AC38" s="51">
        <v>3.2500000000000001E-2</v>
      </c>
      <c r="AD38" s="12"/>
      <c r="AE38" s="42">
        <v>2.9842818428184281</v>
      </c>
    </row>
    <row r="39" spans="1:31">
      <c r="A39" s="8" t="s">
        <v>39</v>
      </c>
      <c r="B39" s="8" t="s">
        <v>74</v>
      </c>
      <c r="C39" s="13">
        <f t="shared" si="0"/>
        <v>54</v>
      </c>
      <c r="D39" s="9">
        <v>29</v>
      </c>
      <c r="E39" s="10">
        <v>53.703703703703702</v>
      </c>
      <c r="F39" s="11">
        <v>6</v>
      </c>
      <c r="G39" s="10">
        <v>11.1111111111111</v>
      </c>
      <c r="H39" s="34">
        <f t="shared" si="5"/>
        <v>0.64814814814814814</v>
      </c>
      <c r="I39" s="11">
        <v>3</v>
      </c>
      <c r="J39" s="10">
        <v>5.5555555555555598</v>
      </c>
      <c r="K39" s="11">
        <v>5</v>
      </c>
      <c r="L39" s="10">
        <v>9.2592592592592595</v>
      </c>
      <c r="M39" s="11">
        <v>1</v>
      </c>
      <c r="N39" s="10">
        <v>1.8518518518518501</v>
      </c>
      <c r="O39" s="34">
        <f t="shared" si="2"/>
        <v>0.16666666666666666</v>
      </c>
      <c r="P39" s="11">
        <v>2</v>
      </c>
      <c r="Q39" s="10">
        <v>3.7037037037037002</v>
      </c>
      <c r="R39" s="11">
        <v>3</v>
      </c>
      <c r="S39" s="10">
        <v>5.5555555555555598</v>
      </c>
      <c r="T39" s="11">
        <v>1</v>
      </c>
      <c r="U39" s="10">
        <v>1.8518518518518501</v>
      </c>
      <c r="V39" s="34">
        <f t="shared" si="3"/>
        <v>0.1111111111111111</v>
      </c>
      <c r="W39" s="11">
        <v>1</v>
      </c>
      <c r="X39" s="10">
        <v>1.8518518518518501</v>
      </c>
      <c r="Y39" s="11">
        <v>0</v>
      </c>
      <c r="Z39" s="10">
        <v>0</v>
      </c>
      <c r="AA39" s="34">
        <f t="shared" si="4"/>
        <v>1.8518518518518517E-2</v>
      </c>
      <c r="AB39" s="11">
        <v>3</v>
      </c>
      <c r="AC39" s="51">
        <v>5.5599999999999997E-2</v>
      </c>
      <c r="AD39" s="12"/>
      <c r="AE39" s="42">
        <v>3.3222222222222224</v>
      </c>
    </row>
    <row r="40" spans="1:31">
      <c r="A40" s="8" t="s">
        <v>73</v>
      </c>
      <c r="B40" s="8" t="s">
        <v>75</v>
      </c>
      <c r="C40" s="13">
        <f t="shared" si="0"/>
        <v>99</v>
      </c>
      <c r="D40" s="9">
        <v>26</v>
      </c>
      <c r="E40" s="10">
        <v>26.262626262626299</v>
      </c>
      <c r="F40" s="11">
        <v>13</v>
      </c>
      <c r="G40" s="10">
        <v>13.1313131313131</v>
      </c>
      <c r="H40" s="34">
        <f t="shared" si="5"/>
        <v>0.39393939393939392</v>
      </c>
      <c r="I40" s="11">
        <v>21</v>
      </c>
      <c r="J40" s="10">
        <v>21.2121212121212</v>
      </c>
      <c r="K40" s="11">
        <v>9</v>
      </c>
      <c r="L40" s="10">
        <v>9.0909090909090899</v>
      </c>
      <c r="M40" s="11">
        <v>11</v>
      </c>
      <c r="N40" s="10">
        <v>11.1111111111111</v>
      </c>
      <c r="O40" s="34">
        <f t="shared" si="2"/>
        <v>0.41414141414141414</v>
      </c>
      <c r="P40" s="11">
        <v>6</v>
      </c>
      <c r="Q40" s="10">
        <v>6.0606060606060597</v>
      </c>
      <c r="R40" s="11">
        <v>5</v>
      </c>
      <c r="S40" s="10">
        <v>5.0505050505050502</v>
      </c>
      <c r="T40" s="11">
        <v>2</v>
      </c>
      <c r="U40" s="10">
        <v>2.0202020202020199</v>
      </c>
      <c r="V40" s="34">
        <f t="shared" si="3"/>
        <v>0.13131313131313133</v>
      </c>
      <c r="W40" s="11">
        <v>1</v>
      </c>
      <c r="X40" s="10">
        <v>1.0101010101010099</v>
      </c>
      <c r="Y40" s="11">
        <v>2</v>
      </c>
      <c r="Z40" s="10">
        <v>2.0202020202020199</v>
      </c>
      <c r="AA40" s="34">
        <f t="shared" si="4"/>
        <v>3.0303030303030304E-2</v>
      </c>
      <c r="AB40" s="11">
        <v>3</v>
      </c>
      <c r="AC40" s="51">
        <v>3.0300000000000001E-2</v>
      </c>
      <c r="AD40" s="12"/>
      <c r="AE40" s="42">
        <v>3.117171717171717</v>
      </c>
    </row>
    <row r="41" spans="1:31">
      <c r="A41" s="8" t="s">
        <v>50</v>
      </c>
      <c r="B41" s="8" t="s">
        <v>76</v>
      </c>
      <c r="C41" s="13">
        <f t="shared" si="0"/>
        <v>6</v>
      </c>
      <c r="D41" s="9">
        <v>5</v>
      </c>
      <c r="E41" s="10">
        <v>83.3333333333333</v>
      </c>
      <c r="F41" s="11">
        <v>0</v>
      </c>
      <c r="G41" s="10">
        <v>0</v>
      </c>
      <c r="H41" s="34">
        <f t="shared" si="5"/>
        <v>0.83333333333333337</v>
      </c>
      <c r="I41" s="11">
        <v>0</v>
      </c>
      <c r="J41" s="10">
        <v>0</v>
      </c>
      <c r="K41" s="11">
        <v>1</v>
      </c>
      <c r="L41" s="10">
        <v>16.6666666666667</v>
      </c>
      <c r="M41" s="11">
        <v>0</v>
      </c>
      <c r="N41" s="10">
        <v>0</v>
      </c>
      <c r="O41" s="34">
        <f t="shared" si="2"/>
        <v>0.16666666666666666</v>
      </c>
      <c r="P41" s="11">
        <v>0</v>
      </c>
      <c r="Q41" s="10">
        <v>0</v>
      </c>
      <c r="R41" s="11">
        <v>0</v>
      </c>
      <c r="S41" s="10">
        <v>0</v>
      </c>
      <c r="T41" s="11">
        <v>0</v>
      </c>
      <c r="U41" s="10">
        <v>0</v>
      </c>
      <c r="V41" s="34">
        <f t="shared" si="3"/>
        <v>0</v>
      </c>
      <c r="W41" s="11">
        <v>0</v>
      </c>
      <c r="X41" s="10">
        <v>0</v>
      </c>
      <c r="Y41" s="11">
        <v>0</v>
      </c>
      <c r="Z41" s="10">
        <v>0</v>
      </c>
      <c r="AA41" s="34">
        <f t="shared" si="4"/>
        <v>0</v>
      </c>
      <c r="AB41" s="11">
        <v>0</v>
      </c>
      <c r="AC41" s="51">
        <v>0</v>
      </c>
      <c r="AD41" s="12"/>
      <c r="AE41" s="42">
        <v>3.8333333333333335</v>
      </c>
    </row>
    <row r="42" spans="1:31">
      <c r="A42" s="8" t="s">
        <v>77</v>
      </c>
      <c r="B42" s="8" t="s">
        <v>78</v>
      </c>
      <c r="C42" s="13"/>
      <c r="D42" s="9"/>
      <c r="E42" s="12"/>
      <c r="F42" s="11"/>
      <c r="G42" s="12"/>
      <c r="H42" s="34"/>
      <c r="I42" s="11"/>
      <c r="J42" s="12"/>
      <c r="K42" s="11"/>
      <c r="L42" s="12"/>
      <c r="M42" s="11"/>
      <c r="N42" s="12"/>
      <c r="O42" s="34"/>
      <c r="P42" s="11"/>
      <c r="Q42" s="12"/>
      <c r="R42" s="11"/>
      <c r="S42" s="12"/>
      <c r="T42" s="11"/>
      <c r="U42" s="12"/>
      <c r="V42" s="34"/>
      <c r="W42" s="11"/>
      <c r="X42" s="12"/>
      <c r="Y42" s="11"/>
      <c r="Z42" s="12"/>
      <c r="AA42" s="34"/>
      <c r="AB42" s="11"/>
      <c r="AC42" s="51"/>
      <c r="AD42" s="12"/>
      <c r="AE42" s="42"/>
    </row>
    <row r="43" spans="1:31">
      <c r="A43" s="8" t="s">
        <v>79</v>
      </c>
      <c r="B43" s="8" t="s">
        <v>80</v>
      </c>
      <c r="C43" s="13">
        <f t="shared" si="0"/>
        <v>359</v>
      </c>
      <c r="D43" s="9">
        <v>120</v>
      </c>
      <c r="E43" s="10">
        <v>33.426183844011099</v>
      </c>
      <c r="F43" s="11">
        <v>51</v>
      </c>
      <c r="G43" s="10">
        <v>14.2061281337047</v>
      </c>
      <c r="H43" s="34">
        <f t="shared" si="5"/>
        <v>0.4763231197771588</v>
      </c>
      <c r="I43" s="11">
        <v>56</v>
      </c>
      <c r="J43" s="10">
        <v>15.598885793871901</v>
      </c>
      <c r="K43" s="11">
        <v>41</v>
      </c>
      <c r="L43" s="10">
        <v>11.4206128133705</v>
      </c>
      <c r="M43" s="11">
        <v>28</v>
      </c>
      <c r="N43" s="10">
        <v>7.79944289693593</v>
      </c>
      <c r="O43" s="34">
        <f t="shared" si="2"/>
        <v>0.34818941504178275</v>
      </c>
      <c r="P43" s="11">
        <v>13</v>
      </c>
      <c r="Q43" s="10">
        <v>3.6211699164345399</v>
      </c>
      <c r="R43" s="11">
        <v>17</v>
      </c>
      <c r="S43" s="10">
        <v>4.7353760445682402</v>
      </c>
      <c r="T43" s="11">
        <v>7</v>
      </c>
      <c r="U43" s="10">
        <v>1.94986072423398</v>
      </c>
      <c r="V43" s="34">
        <f t="shared" si="3"/>
        <v>0.10306406685236769</v>
      </c>
      <c r="W43" s="11">
        <v>4</v>
      </c>
      <c r="X43" s="10">
        <v>1.1142061281336999</v>
      </c>
      <c r="Y43" s="11">
        <v>9</v>
      </c>
      <c r="Z43" s="10">
        <v>2.50696378830084</v>
      </c>
      <c r="AA43" s="34">
        <f t="shared" si="4"/>
        <v>3.6211699164345405E-2</v>
      </c>
      <c r="AB43" s="11">
        <v>13</v>
      </c>
      <c r="AC43" s="51">
        <v>3.6200000000000003E-2</v>
      </c>
      <c r="AD43" s="12"/>
      <c r="AE43" s="42">
        <v>3.1813370473537605</v>
      </c>
    </row>
    <row r="44" spans="1:31">
      <c r="A44" s="8" t="s">
        <v>35</v>
      </c>
      <c r="B44" s="8" t="s">
        <v>81</v>
      </c>
      <c r="C44" s="13">
        <f t="shared" si="0"/>
        <v>361</v>
      </c>
      <c r="D44" s="9">
        <v>43</v>
      </c>
      <c r="E44" s="10">
        <v>11.911357340720199</v>
      </c>
      <c r="F44" s="11">
        <v>60</v>
      </c>
      <c r="G44" s="10">
        <v>16.6204986149584</v>
      </c>
      <c r="H44" s="34">
        <f t="shared" si="5"/>
        <v>0.2853185595567867</v>
      </c>
      <c r="I44" s="11">
        <v>53</v>
      </c>
      <c r="J44" s="10">
        <v>14.681440443213299</v>
      </c>
      <c r="K44" s="11">
        <v>66</v>
      </c>
      <c r="L44" s="10">
        <v>18.282548476454298</v>
      </c>
      <c r="M44" s="11">
        <v>38</v>
      </c>
      <c r="N44" s="10">
        <v>10.526315789473699</v>
      </c>
      <c r="O44" s="34">
        <f t="shared" si="2"/>
        <v>0.43490304709141275</v>
      </c>
      <c r="P44" s="11">
        <v>25</v>
      </c>
      <c r="Q44" s="10">
        <v>6.9252077562326901</v>
      </c>
      <c r="R44" s="11">
        <v>25</v>
      </c>
      <c r="S44" s="10">
        <v>6.9252077562326901</v>
      </c>
      <c r="T44" s="11">
        <v>8</v>
      </c>
      <c r="U44" s="10">
        <v>2.21606648199446</v>
      </c>
      <c r="V44" s="34">
        <f t="shared" si="3"/>
        <v>0.16066481994459833</v>
      </c>
      <c r="W44" s="11">
        <v>9</v>
      </c>
      <c r="X44" s="10">
        <v>2.4930747922437702</v>
      </c>
      <c r="Y44" s="11">
        <v>15</v>
      </c>
      <c r="Z44" s="10">
        <v>4.1551246537396098</v>
      </c>
      <c r="AA44" s="34">
        <f t="shared" si="4"/>
        <v>6.6481994459833799E-2</v>
      </c>
      <c r="AB44" s="11">
        <v>19</v>
      </c>
      <c r="AC44" s="51">
        <v>5.2600000000000001E-2</v>
      </c>
      <c r="AD44" s="12"/>
      <c r="AE44" s="42">
        <v>2.818005540166205</v>
      </c>
    </row>
    <row r="45" spans="1:31">
      <c r="A45" s="8"/>
      <c r="B45" s="8" t="s">
        <v>82</v>
      </c>
      <c r="C45" s="13">
        <f t="shared" si="0"/>
        <v>53</v>
      </c>
      <c r="D45" s="9">
        <v>42</v>
      </c>
      <c r="E45" s="10">
        <v>79.245283018867894</v>
      </c>
      <c r="F45" s="11">
        <v>5</v>
      </c>
      <c r="G45" s="10">
        <v>9.4339622641509404</v>
      </c>
      <c r="H45" s="34">
        <f t="shared" si="5"/>
        <v>0.8867924528301887</v>
      </c>
      <c r="I45" s="11">
        <v>2</v>
      </c>
      <c r="J45" s="10">
        <v>3.7735849056603801</v>
      </c>
      <c r="K45" s="11">
        <v>3</v>
      </c>
      <c r="L45" s="10">
        <v>5.6603773584905701</v>
      </c>
      <c r="M45" s="11">
        <v>0</v>
      </c>
      <c r="N45" s="10">
        <v>0</v>
      </c>
      <c r="O45" s="34">
        <f t="shared" si="2"/>
        <v>9.4339622641509441E-2</v>
      </c>
      <c r="P45" s="11">
        <v>0</v>
      </c>
      <c r="Q45" s="10">
        <v>0</v>
      </c>
      <c r="R45" s="11">
        <v>1</v>
      </c>
      <c r="S45" s="10">
        <v>1.88679245283019</v>
      </c>
      <c r="T45" s="11">
        <v>0</v>
      </c>
      <c r="U45" s="10">
        <v>0</v>
      </c>
      <c r="V45" s="34">
        <f t="shared" si="3"/>
        <v>1.8867924528301886E-2</v>
      </c>
      <c r="W45" s="11">
        <v>0</v>
      </c>
      <c r="X45" s="10">
        <v>0</v>
      </c>
      <c r="Y45" s="11">
        <v>0</v>
      </c>
      <c r="Z45" s="10">
        <v>0</v>
      </c>
      <c r="AA45" s="34">
        <f t="shared" si="4"/>
        <v>0</v>
      </c>
      <c r="AB45" s="11">
        <v>0</v>
      </c>
      <c r="AC45" s="51">
        <v>0</v>
      </c>
      <c r="AD45" s="12"/>
      <c r="AE45" s="42">
        <v>3.8509433962264152</v>
      </c>
    </row>
    <row r="46" spans="1:31">
      <c r="A46" s="8"/>
      <c r="B46" s="8" t="s">
        <v>83</v>
      </c>
      <c r="C46" s="13">
        <f t="shared" si="0"/>
        <v>31</v>
      </c>
      <c r="D46" s="9">
        <v>23</v>
      </c>
      <c r="E46" s="10">
        <v>74.193548387096797</v>
      </c>
      <c r="F46" s="11">
        <v>2</v>
      </c>
      <c r="G46" s="10">
        <v>6.4516129032258096</v>
      </c>
      <c r="H46" s="34">
        <f t="shared" si="5"/>
        <v>0.80645161290322576</v>
      </c>
      <c r="I46" s="11">
        <v>3</v>
      </c>
      <c r="J46" s="10">
        <v>9.67741935483871</v>
      </c>
      <c r="K46" s="11">
        <v>1</v>
      </c>
      <c r="L46" s="10">
        <v>3.2258064516128999</v>
      </c>
      <c r="M46" s="11">
        <v>0</v>
      </c>
      <c r="N46" s="10">
        <v>0</v>
      </c>
      <c r="O46" s="34">
        <f t="shared" si="2"/>
        <v>0.12903225806451613</v>
      </c>
      <c r="P46" s="11">
        <v>1</v>
      </c>
      <c r="Q46" s="10">
        <v>3.2258064516128999</v>
      </c>
      <c r="R46" s="11">
        <v>1</v>
      </c>
      <c r="S46" s="10">
        <v>3.2258064516128999</v>
      </c>
      <c r="T46" s="11">
        <v>0</v>
      </c>
      <c r="U46" s="10">
        <v>0</v>
      </c>
      <c r="V46" s="34">
        <f t="shared" si="3"/>
        <v>6.4516129032258063E-2</v>
      </c>
      <c r="W46" s="11">
        <v>0</v>
      </c>
      <c r="X46" s="10">
        <v>0</v>
      </c>
      <c r="Y46" s="11">
        <v>0</v>
      </c>
      <c r="Z46" s="10">
        <v>0</v>
      </c>
      <c r="AA46" s="34">
        <f t="shared" si="4"/>
        <v>0</v>
      </c>
      <c r="AB46" s="11">
        <v>0</v>
      </c>
      <c r="AC46" s="51">
        <v>0</v>
      </c>
      <c r="AD46" s="12"/>
      <c r="AE46" s="42">
        <v>3.7612903225806451</v>
      </c>
    </row>
    <row r="47" spans="1:31">
      <c r="A47" s="8"/>
      <c r="B47" s="8" t="s">
        <v>84</v>
      </c>
      <c r="C47" s="13">
        <f t="shared" si="0"/>
        <v>79</v>
      </c>
      <c r="D47" s="9">
        <v>32</v>
      </c>
      <c r="E47" s="10">
        <v>40.506329113924103</v>
      </c>
      <c r="F47" s="11">
        <v>8</v>
      </c>
      <c r="G47" s="10">
        <v>10.126582278480999</v>
      </c>
      <c r="H47" s="34">
        <f t="shared" si="5"/>
        <v>0.50632911392405067</v>
      </c>
      <c r="I47" s="11">
        <v>10</v>
      </c>
      <c r="J47" s="10">
        <v>12.6582278481013</v>
      </c>
      <c r="K47" s="11">
        <v>4</v>
      </c>
      <c r="L47" s="10">
        <v>5.0632911392405102</v>
      </c>
      <c r="M47" s="11">
        <v>7</v>
      </c>
      <c r="N47" s="10">
        <v>8.8607594936708907</v>
      </c>
      <c r="O47" s="34">
        <f t="shared" si="2"/>
        <v>0.26582278481012656</v>
      </c>
      <c r="P47" s="11">
        <v>4</v>
      </c>
      <c r="Q47" s="10">
        <v>5.0632911392405102</v>
      </c>
      <c r="R47" s="11">
        <v>7</v>
      </c>
      <c r="S47" s="10">
        <v>8.8607594936708907</v>
      </c>
      <c r="T47" s="11">
        <v>3</v>
      </c>
      <c r="U47" s="10">
        <v>3.79746835443038</v>
      </c>
      <c r="V47" s="34">
        <f t="shared" si="3"/>
        <v>0.17721518987341772</v>
      </c>
      <c r="W47" s="11">
        <v>0</v>
      </c>
      <c r="X47" s="10">
        <v>0</v>
      </c>
      <c r="Y47" s="11">
        <v>1</v>
      </c>
      <c r="Z47" s="10">
        <v>1.26582278481013</v>
      </c>
      <c r="AA47" s="34">
        <f t="shared" si="4"/>
        <v>1.2658227848101266E-2</v>
      </c>
      <c r="AB47" s="11">
        <v>3</v>
      </c>
      <c r="AC47" s="51">
        <v>3.7999999999999999E-2</v>
      </c>
      <c r="AD47" s="12"/>
      <c r="AE47" s="42">
        <v>3.1746835443037975</v>
      </c>
    </row>
    <row r="48" spans="1:31">
      <c r="A48" s="8" t="s">
        <v>85</v>
      </c>
      <c r="B48" s="8" t="s">
        <v>86</v>
      </c>
      <c r="C48" s="13">
        <v>4</v>
      </c>
      <c r="D48" s="9">
        <v>6</v>
      </c>
      <c r="E48" s="10">
        <v>75</v>
      </c>
      <c r="F48" s="11">
        <v>1</v>
      </c>
      <c r="G48" s="10">
        <v>12.5</v>
      </c>
      <c r="H48" s="34">
        <f t="shared" si="5"/>
        <v>1.75</v>
      </c>
      <c r="I48" s="11">
        <v>0</v>
      </c>
      <c r="J48" s="10">
        <v>0</v>
      </c>
      <c r="K48" s="11">
        <v>0</v>
      </c>
      <c r="L48" s="10">
        <v>0</v>
      </c>
      <c r="M48" s="11">
        <v>0</v>
      </c>
      <c r="N48" s="10">
        <v>0</v>
      </c>
      <c r="O48" s="34">
        <f t="shared" si="2"/>
        <v>0</v>
      </c>
      <c r="P48" s="11">
        <v>1</v>
      </c>
      <c r="Q48" s="10">
        <v>12.5</v>
      </c>
      <c r="R48" s="11">
        <v>0</v>
      </c>
      <c r="S48" s="10">
        <v>0</v>
      </c>
      <c r="T48" s="11">
        <v>0</v>
      </c>
      <c r="U48" s="10">
        <v>0</v>
      </c>
      <c r="V48" s="34">
        <f t="shared" si="3"/>
        <v>0.25</v>
      </c>
      <c r="W48" s="11">
        <v>0</v>
      </c>
      <c r="X48" s="10">
        <v>0</v>
      </c>
      <c r="Y48" s="11">
        <v>0</v>
      </c>
      <c r="Z48" s="10">
        <v>0</v>
      </c>
      <c r="AA48" s="34">
        <f t="shared" si="4"/>
        <v>0</v>
      </c>
      <c r="AB48" s="11">
        <v>0</v>
      </c>
      <c r="AC48" s="51">
        <v>0</v>
      </c>
      <c r="AD48" s="12"/>
      <c r="AE48" s="42">
        <v>3.75</v>
      </c>
    </row>
    <row r="49" spans="1:31">
      <c r="A49" s="8" t="s">
        <v>39</v>
      </c>
      <c r="B49" s="8" t="s">
        <v>87</v>
      </c>
      <c r="C49" s="13">
        <f t="shared" ref="C49:C78" si="6">D49+F49+I49+K49+M49+P49+R49+T49+W49+Y49+AB49</f>
        <v>23</v>
      </c>
      <c r="D49" s="9">
        <v>5</v>
      </c>
      <c r="E49" s="10">
        <v>21.739130434782599</v>
      </c>
      <c r="F49" s="11">
        <v>0</v>
      </c>
      <c r="G49" s="10">
        <v>0</v>
      </c>
      <c r="H49" s="34">
        <f t="shared" si="5"/>
        <v>0.21739130434782608</v>
      </c>
      <c r="I49" s="11">
        <v>2</v>
      </c>
      <c r="J49" s="10">
        <v>8.6956521739130395</v>
      </c>
      <c r="K49" s="11">
        <v>4</v>
      </c>
      <c r="L49" s="10">
        <v>17.3913043478261</v>
      </c>
      <c r="M49" s="11">
        <v>1</v>
      </c>
      <c r="N49" s="10">
        <v>4.3478260869565197</v>
      </c>
      <c r="O49" s="34">
        <f t="shared" si="2"/>
        <v>0.30434782608695654</v>
      </c>
      <c r="P49" s="11">
        <v>4</v>
      </c>
      <c r="Q49" s="10">
        <v>17.3913043478261</v>
      </c>
      <c r="R49" s="11">
        <v>5</v>
      </c>
      <c r="S49" s="10">
        <v>21.739130434782599</v>
      </c>
      <c r="T49" s="11">
        <v>2</v>
      </c>
      <c r="U49" s="10">
        <v>8.6956521739130395</v>
      </c>
      <c r="V49" s="34">
        <f t="shared" si="3"/>
        <v>0.47826086956521741</v>
      </c>
      <c r="W49" s="11">
        <v>0</v>
      </c>
      <c r="X49" s="10">
        <v>0</v>
      </c>
      <c r="Y49" s="11">
        <v>0</v>
      </c>
      <c r="Z49" s="10">
        <v>0</v>
      </c>
      <c r="AA49" s="34">
        <f t="shared" si="4"/>
        <v>0</v>
      </c>
      <c r="AB49" s="11">
        <v>0</v>
      </c>
      <c r="AC49" s="51">
        <v>0</v>
      </c>
      <c r="AD49" s="12"/>
      <c r="AE49" s="42">
        <v>2.7782608695652176</v>
      </c>
    </row>
    <row r="50" spans="1:31">
      <c r="A50" s="8"/>
      <c r="B50" s="8" t="s">
        <v>88</v>
      </c>
      <c r="C50" s="13">
        <f t="shared" si="6"/>
        <v>45</v>
      </c>
      <c r="D50" s="9">
        <v>11</v>
      </c>
      <c r="E50" s="10">
        <v>24.4444444444444</v>
      </c>
      <c r="F50" s="11">
        <v>3</v>
      </c>
      <c r="G50" s="10">
        <v>6.6666666666666696</v>
      </c>
      <c r="H50" s="34">
        <f t="shared" si="5"/>
        <v>0.31111111111111112</v>
      </c>
      <c r="I50" s="11">
        <v>4</v>
      </c>
      <c r="J50" s="10">
        <v>8.8888888888888893</v>
      </c>
      <c r="K50" s="11">
        <v>5</v>
      </c>
      <c r="L50" s="10">
        <v>11.1111111111111</v>
      </c>
      <c r="M50" s="11">
        <v>2</v>
      </c>
      <c r="N50" s="10">
        <v>4.4444444444444402</v>
      </c>
      <c r="O50" s="34">
        <f t="shared" si="2"/>
        <v>0.24444444444444444</v>
      </c>
      <c r="P50" s="11">
        <v>5</v>
      </c>
      <c r="Q50" s="10">
        <v>11.1111111111111</v>
      </c>
      <c r="R50" s="11">
        <v>6</v>
      </c>
      <c r="S50" s="10">
        <v>13.3333333333333</v>
      </c>
      <c r="T50" s="11">
        <v>1</v>
      </c>
      <c r="U50" s="10">
        <v>2.2222222222222201</v>
      </c>
      <c r="V50" s="34">
        <f t="shared" si="3"/>
        <v>0.26666666666666666</v>
      </c>
      <c r="W50" s="11">
        <v>3</v>
      </c>
      <c r="X50" s="10">
        <v>6.6666666666666696</v>
      </c>
      <c r="Y50" s="11">
        <v>5</v>
      </c>
      <c r="Z50" s="10">
        <v>11.1111111111111</v>
      </c>
      <c r="AA50" s="34">
        <f t="shared" si="4"/>
        <v>0.17777777777777778</v>
      </c>
      <c r="AB50" s="11">
        <v>0</v>
      </c>
      <c r="AC50" s="51">
        <v>0</v>
      </c>
      <c r="AD50" s="12"/>
      <c r="AE50" s="42">
        <v>2.7288888888888887</v>
      </c>
    </row>
    <row r="51" spans="1:31">
      <c r="A51" s="8"/>
      <c r="B51" s="8" t="s">
        <v>89</v>
      </c>
      <c r="C51" s="13">
        <f t="shared" si="6"/>
        <v>79</v>
      </c>
      <c r="D51" s="9">
        <v>45</v>
      </c>
      <c r="E51" s="10">
        <v>56.962025316455701</v>
      </c>
      <c r="F51" s="11">
        <v>7</v>
      </c>
      <c r="G51" s="10">
        <v>8.8607594936708907</v>
      </c>
      <c r="H51" s="34">
        <f t="shared" si="5"/>
        <v>0.65822784810126578</v>
      </c>
      <c r="I51" s="11">
        <v>2</v>
      </c>
      <c r="J51" s="10">
        <v>2.5316455696202498</v>
      </c>
      <c r="K51" s="11">
        <v>11</v>
      </c>
      <c r="L51" s="10">
        <v>13.924050632911401</v>
      </c>
      <c r="M51" s="11">
        <v>1</v>
      </c>
      <c r="N51" s="10">
        <v>1.26582278481013</v>
      </c>
      <c r="O51" s="34">
        <f t="shared" si="2"/>
        <v>0.17721518987341772</v>
      </c>
      <c r="P51" s="11">
        <v>2</v>
      </c>
      <c r="Q51" s="10">
        <v>2.5316455696202498</v>
      </c>
      <c r="R51" s="11">
        <v>8</v>
      </c>
      <c r="S51" s="10">
        <v>10.126582278480999</v>
      </c>
      <c r="T51" s="11">
        <v>0</v>
      </c>
      <c r="U51" s="10">
        <v>0</v>
      </c>
      <c r="V51" s="34">
        <f t="shared" si="3"/>
        <v>0.12658227848101267</v>
      </c>
      <c r="W51" s="11">
        <v>0</v>
      </c>
      <c r="X51" s="10">
        <v>0</v>
      </c>
      <c r="Y51" s="11">
        <v>2</v>
      </c>
      <c r="Z51" s="10">
        <v>2.5316455696202498</v>
      </c>
      <c r="AA51" s="34">
        <f t="shared" si="4"/>
        <v>2.5316455696202531E-2</v>
      </c>
      <c r="AB51" s="11">
        <v>1</v>
      </c>
      <c r="AC51" s="51">
        <v>1.2699999999999999E-2</v>
      </c>
      <c r="AD51" s="12"/>
      <c r="AE51" s="42">
        <v>3.4278481012658228</v>
      </c>
    </row>
    <row r="52" spans="1:31">
      <c r="A52" s="8" t="s">
        <v>50</v>
      </c>
      <c r="B52" s="8" t="s">
        <v>90</v>
      </c>
      <c r="C52" s="13">
        <f t="shared" si="6"/>
        <v>25</v>
      </c>
      <c r="D52" s="9">
        <v>6</v>
      </c>
      <c r="E52" s="10">
        <v>24</v>
      </c>
      <c r="F52" s="11">
        <v>0</v>
      </c>
      <c r="G52" s="10">
        <v>0</v>
      </c>
      <c r="H52" s="34">
        <f t="shared" si="5"/>
        <v>0.24</v>
      </c>
      <c r="I52" s="11">
        <v>0</v>
      </c>
      <c r="J52" s="10">
        <v>0</v>
      </c>
      <c r="K52" s="11">
        <v>5</v>
      </c>
      <c r="L52" s="10">
        <v>20</v>
      </c>
      <c r="M52" s="11">
        <v>6</v>
      </c>
      <c r="N52" s="10">
        <v>24</v>
      </c>
      <c r="O52" s="34">
        <f t="shared" si="2"/>
        <v>0.44</v>
      </c>
      <c r="P52" s="11">
        <v>2</v>
      </c>
      <c r="Q52" s="10">
        <v>8</v>
      </c>
      <c r="R52" s="11">
        <v>3</v>
      </c>
      <c r="S52" s="10">
        <v>12</v>
      </c>
      <c r="T52" s="11">
        <v>1</v>
      </c>
      <c r="U52" s="10">
        <v>4</v>
      </c>
      <c r="V52" s="34">
        <f t="shared" si="3"/>
        <v>0.24</v>
      </c>
      <c r="W52" s="11">
        <v>1</v>
      </c>
      <c r="X52" s="10">
        <v>4</v>
      </c>
      <c r="Y52" s="11">
        <v>1</v>
      </c>
      <c r="Z52" s="10">
        <v>4</v>
      </c>
      <c r="AA52" s="34">
        <f t="shared" si="4"/>
        <v>0.08</v>
      </c>
      <c r="AB52" s="11">
        <v>0</v>
      </c>
      <c r="AC52" s="51">
        <v>0</v>
      </c>
      <c r="AD52" s="12"/>
      <c r="AE52" s="42">
        <v>2.7919999999999998</v>
      </c>
    </row>
    <row r="53" spans="1:31">
      <c r="A53" s="8" t="s">
        <v>52</v>
      </c>
      <c r="B53" s="8" t="s">
        <v>91</v>
      </c>
      <c r="C53" s="13">
        <f t="shared" si="6"/>
        <v>114</v>
      </c>
      <c r="D53" s="9">
        <v>31</v>
      </c>
      <c r="E53" s="10">
        <v>27.192982456140399</v>
      </c>
      <c r="F53" s="11">
        <v>21</v>
      </c>
      <c r="G53" s="10">
        <v>18.421052631578899</v>
      </c>
      <c r="H53" s="34">
        <f t="shared" si="5"/>
        <v>0.45614035087719296</v>
      </c>
      <c r="I53" s="11">
        <v>11</v>
      </c>
      <c r="J53" s="10">
        <v>9.6491228070175392</v>
      </c>
      <c r="K53" s="11">
        <v>15</v>
      </c>
      <c r="L53" s="10">
        <v>13.157894736842101</v>
      </c>
      <c r="M53" s="11">
        <v>11</v>
      </c>
      <c r="N53" s="10">
        <v>9.6491228070175392</v>
      </c>
      <c r="O53" s="34">
        <f t="shared" si="2"/>
        <v>0.32456140350877194</v>
      </c>
      <c r="P53" s="11">
        <v>7</v>
      </c>
      <c r="Q53" s="10">
        <v>6.1403508771929802</v>
      </c>
      <c r="R53" s="11">
        <v>6</v>
      </c>
      <c r="S53" s="10">
        <v>5.2631578947368398</v>
      </c>
      <c r="T53" s="11">
        <v>1</v>
      </c>
      <c r="U53" s="10">
        <v>0.87719298245613997</v>
      </c>
      <c r="V53" s="34">
        <f t="shared" si="3"/>
        <v>0.12280701754385964</v>
      </c>
      <c r="W53" s="11">
        <v>1</v>
      </c>
      <c r="X53" s="10">
        <v>0.87719298245613997</v>
      </c>
      <c r="Y53" s="11">
        <v>0</v>
      </c>
      <c r="Z53" s="10">
        <v>0</v>
      </c>
      <c r="AA53" s="34">
        <f t="shared" si="4"/>
        <v>8.771929824561403E-3</v>
      </c>
      <c r="AB53" s="11">
        <v>10</v>
      </c>
      <c r="AC53" s="51">
        <v>8.77E-2</v>
      </c>
      <c r="AD53" s="12"/>
      <c r="AE53" s="42">
        <v>3.0157894736842104</v>
      </c>
    </row>
    <row r="54" spans="1:31">
      <c r="A54" s="8" t="s">
        <v>92</v>
      </c>
      <c r="B54" s="8" t="s">
        <v>93</v>
      </c>
      <c r="C54" s="13">
        <f t="shared" si="6"/>
        <v>11</v>
      </c>
      <c r="D54" s="9">
        <v>6</v>
      </c>
      <c r="E54" s="10">
        <v>54.545454545454497</v>
      </c>
      <c r="F54" s="11">
        <v>2</v>
      </c>
      <c r="G54" s="10">
        <v>18.181818181818201</v>
      </c>
      <c r="H54" s="34">
        <f t="shared" si="5"/>
        <v>0.72727272727272729</v>
      </c>
      <c r="I54" s="11">
        <v>1</v>
      </c>
      <c r="J54" s="10">
        <v>9.0909090909090899</v>
      </c>
      <c r="K54" s="11">
        <v>0</v>
      </c>
      <c r="L54" s="10">
        <v>0</v>
      </c>
      <c r="M54" s="11">
        <v>0</v>
      </c>
      <c r="N54" s="10">
        <v>0</v>
      </c>
      <c r="O54" s="34">
        <f t="shared" si="2"/>
        <v>9.0909090909090912E-2</v>
      </c>
      <c r="P54" s="11">
        <v>1</v>
      </c>
      <c r="Q54" s="10">
        <v>9.0909090909090899</v>
      </c>
      <c r="R54" s="11">
        <v>0</v>
      </c>
      <c r="S54" s="10">
        <v>0</v>
      </c>
      <c r="T54" s="11">
        <v>0</v>
      </c>
      <c r="U54" s="10">
        <v>0</v>
      </c>
      <c r="V54" s="34">
        <f t="shared" si="3"/>
        <v>9.0909090909090912E-2</v>
      </c>
      <c r="W54" s="11">
        <v>0</v>
      </c>
      <c r="X54" s="10">
        <v>0</v>
      </c>
      <c r="Y54" s="11">
        <v>0</v>
      </c>
      <c r="Z54" s="10">
        <v>0</v>
      </c>
      <c r="AA54" s="34">
        <f t="shared" si="4"/>
        <v>0</v>
      </c>
      <c r="AB54" s="11">
        <v>1</v>
      </c>
      <c r="AC54" s="51">
        <v>9.0899999999999995E-2</v>
      </c>
      <c r="AD54" s="12"/>
      <c r="AE54" s="42">
        <v>3.3636363636363638</v>
      </c>
    </row>
    <row r="55" spans="1:31">
      <c r="A55" s="8" t="s">
        <v>94</v>
      </c>
      <c r="B55" s="8" t="s">
        <v>94</v>
      </c>
      <c r="C55" s="13">
        <f t="shared" si="6"/>
        <v>356</v>
      </c>
      <c r="D55" s="15">
        <v>126</v>
      </c>
      <c r="E55" s="12">
        <v>35.393258426966298</v>
      </c>
      <c r="F55" s="13">
        <v>36</v>
      </c>
      <c r="G55" s="10">
        <v>10.1123595505618</v>
      </c>
      <c r="H55" s="34">
        <f t="shared" si="5"/>
        <v>0.4550561797752809</v>
      </c>
      <c r="I55" s="13">
        <v>31</v>
      </c>
      <c r="J55" s="10">
        <v>8.70786516853933</v>
      </c>
      <c r="K55" s="13">
        <v>49</v>
      </c>
      <c r="L55" s="10">
        <v>13.764044943820201</v>
      </c>
      <c r="M55" s="13">
        <v>29</v>
      </c>
      <c r="N55" s="10">
        <v>8.1460674157303394</v>
      </c>
      <c r="O55" s="34">
        <f t="shared" si="2"/>
        <v>0.3061797752808989</v>
      </c>
      <c r="P55" s="13">
        <v>16</v>
      </c>
      <c r="Q55" s="10">
        <v>4.4943820224719104</v>
      </c>
      <c r="R55" s="13">
        <v>19</v>
      </c>
      <c r="S55" s="10">
        <v>5.3370786516853901</v>
      </c>
      <c r="T55" s="13">
        <v>12</v>
      </c>
      <c r="U55" s="10">
        <v>3.3707865168539302</v>
      </c>
      <c r="V55" s="34">
        <f t="shared" si="3"/>
        <v>0.13202247191011235</v>
      </c>
      <c r="W55" s="13">
        <v>9</v>
      </c>
      <c r="X55" s="10">
        <v>2.5280898876404501</v>
      </c>
      <c r="Y55" s="13">
        <v>13</v>
      </c>
      <c r="Z55" s="10">
        <v>3.6516853932584299</v>
      </c>
      <c r="AA55" s="34">
        <f t="shared" si="4"/>
        <v>6.1797752808988762E-2</v>
      </c>
      <c r="AB55" s="13">
        <v>16</v>
      </c>
      <c r="AC55" s="51">
        <v>4.4900000000000002E-2</v>
      </c>
      <c r="AD55" s="12"/>
      <c r="AE55" s="42">
        <v>3.0469101123595506</v>
      </c>
    </row>
    <row r="56" spans="1:31">
      <c r="A56" s="8"/>
      <c r="B56" s="8" t="s">
        <v>39</v>
      </c>
      <c r="C56" s="13">
        <f t="shared" si="6"/>
        <v>53</v>
      </c>
      <c r="D56" s="15">
        <v>40</v>
      </c>
      <c r="E56" s="12">
        <v>75.471698113207594</v>
      </c>
      <c r="F56" s="13">
        <v>4</v>
      </c>
      <c r="G56" s="10">
        <v>7.5471698113207504</v>
      </c>
      <c r="H56" s="34">
        <f t="shared" si="5"/>
        <v>0.83018867924528306</v>
      </c>
      <c r="I56" s="13">
        <v>2</v>
      </c>
      <c r="J56" s="10">
        <v>3.7735849056603801</v>
      </c>
      <c r="K56" s="13">
        <v>2</v>
      </c>
      <c r="L56" s="10">
        <v>3.7735849056603801</v>
      </c>
      <c r="M56" s="13">
        <v>1</v>
      </c>
      <c r="N56" s="10">
        <v>1.88679245283019</v>
      </c>
      <c r="O56" s="34">
        <f t="shared" si="2"/>
        <v>9.4339622641509441E-2</v>
      </c>
      <c r="P56" s="13">
        <v>0</v>
      </c>
      <c r="Q56" s="10">
        <v>0</v>
      </c>
      <c r="R56" s="13">
        <v>0</v>
      </c>
      <c r="S56" s="10">
        <v>0</v>
      </c>
      <c r="T56" s="13">
        <v>1</v>
      </c>
      <c r="U56" s="10">
        <v>1.88679245283019</v>
      </c>
      <c r="V56" s="34">
        <f t="shared" si="3"/>
        <v>1.8867924528301886E-2</v>
      </c>
      <c r="W56" s="13">
        <v>0</v>
      </c>
      <c r="X56" s="10">
        <v>0</v>
      </c>
      <c r="Y56" s="13">
        <v>1</v>
      </c>
      <c r="Z56" s="10">
        <v>1.88679245283019</v>
      </c>
      <c r="AA56" s="34">
        <f t="shared" si="4"/>
        <v>1.8867924528301886E-2</v>
      </c>
      <c r="AB56" s="13">
        <v>2</v>
      </c>
      <c r="AC56" s="51">
        <v>3.7699999999999997E-2</v>
      </c>
      <c r="AD56" s="12"/>
      <c r="AE56" s="42">
        <v>3.6377358490566039</v>
      </c>
    </row>
    <row r="57" spans="1:31">
      <c r="A57" s="8" t="s">
        <v>33</v>
      </c>
      <c r="B57" s="8" t="s">
        <v>95</v>
      </c>
      <c r="C57" s="13">
        <f t="shared" si="6"/>
        <v>318</v>
      </c>
      <c r="D57" s="9">
        <v>131</v>
      </c>
      <c r="E57" s="10">
        <v>41.194968553459098</v>
      </c>
      <c r="F57" s="11">
        <v>63</v>
      </c>
      <c r="G57" s="10">
        <v>19.811320754716998</v>
      </c>
      <c r="H57" s="34">
        <f t="shared" si="5"/>
        <v>0.61006289308176098</v>
      </c>
      <c r="I57" s="11">
        <v>30</v>
      </c>
      <c r="J57" s="10">
        <v>9.4339622641509404</v>
      </c>
      <c r="K57" s="11">
        <v>44</v>
      </c>
      <c r="L57" s="10">
        <v>13.8364779874214</v>
      </c>
      <c r="M57" s="11">
        <v>20</v>
      </c>
      <c r="N57" s="10">
        <v>6.2893081761006302</v>
      </c>
      <c r="O57" s="34">
        <f t="shared" si="2"/>
        <v>0.29559748427672955</v>
      </c>
      <c r="P57" s="11">
        <v>11</v>
      </c>
      <c r="Q57" s="10">
        <v>3.45911949685535</v>
      </c>
      <c r="R57" s="11">
        <v>6</v>
      </c>
      <c r="S57" s="10">
        <v>1.88679245283019</v>
      </c>
      <c r="T57" s="11">
        <v>8</v>
      </c>
      <c r="U57" s="10">
        <v>2.5157232704402501</v>
      </c>
      <c r="V57" s="34">
        <f t="shared" si="3"/>
        <v>7.8616352201257858E-2</v>
      </c>
      <c r="W57" s="11">
        <v>1</v>
      </c>
      <c r="X57" s="10">
        <v>0.31446540880503099</v>
      </c>
      <c r="Y57" s="11">
        <v>0</v>
      </c>
      <c r="Z57" s="10">
        <v>0</v>
      </c>
      <c r="AA57" s="34">
        <f t="shared" si="4"/>
        <v>3.1446540880503146E-3</v>
      </c>
      <c r="AB57" s="11">
        <v>4</v>
      </c>
      <c r="AC57" s="52">
        <v>1.26E-2</v>
      </c>
      <c r="AD57" s="43"/>
      <c r="AE57" s="42">
        <v>3.4411949685534591</v>
      </c>
    </row>
    <row r="58" spans="1:31">
      <c r="A58" s="8" t="s">
        <v>33</v>
      </c>
      <c r="B58" s="8" t="s">
        <v>96</v>
      </c>
      <c r="C58" s="13">
        <f t="shared" si="6"/>
        <v>125</v>
      </c>
      <c r="D58" s="9">
        <v>30</v>
      </c>
      <c r="E58" s="10">
        <v>24</v>
      </c>
      <c r="F58" s="11">
        <v>36</v>
      </c>
      <c r="G58" s="10">
        <v>28.8</v>
      </c>
      <c r="H58" s="34">
        <f t="shared" si="5"/>
        <v>0.52800000000000002</v>
      </c>
      <c r="I58" s="11">
        <v>13</v>
      </c>
      <c r="J58" s="10">
        <v>10.4</v>
      </c>
      <c r="K58" s="11">
        <v>18</v>
      </c>
      <c r="L58" s="10">
        <v>14.4</v>
      </c>
      <c r="M58" s="11">
        <v>14</v>
      </c>
      <c r="N58" s="10">
        <v>11.2</v>
      </c>
      <c r="O58" s="34">
        <f t="shared" si="2"/>
        <v>0.36</v>
      </c>
      <c r="P58" s="11">
        <v>3</v>
      </c>
      <c r="Q58" s="10">
        <v>2.4</v>
      </c>
      <c r="R58" s="11">
        <v>5</v>
      </c>
      <c r="S58" s="10">
        <v>4</v>
      </c>
      <c r="T58" s="11">
        <v>1</v>
      </c>
      <c r="U58" s="10">
        <v>0.8</v>
      </c>
      <c r="V58" s="34">
        <f t="shared" si="3"/>
        <v>7.1999999999999995E-2</v>
      </c>
      <c r="W58" s="11">
        <v>3</v>
      </c>
      <c r="X58" s="10">
        <v>2.4</v>
      </c>
      <c r="Y58" s="11">
        <v>2</v>
      </c>
      <c r="Z58" s="10">
        <v>1.6</v>
      </c>
      <c r="AA58" s="34">
        <f t="shared" si="4"/>
        <v>0.04</v>
      </c>
      <c r="AB58" s="11">
        <v>0</v>
      </c>
      <c r="AC58" s="51">
        <v>0</v>
      </c>
      <c r="AD58" s="12"/>
      <c r="AE58" s="42">
        <v>3.2991999999999999</v>
      </c>
    </row>
    <row r="59" spans="1:31">
      <c r="A59" s="8" t="s">
        <v>33</v>
      </c>
      <c r="B59" s="8" t="s">
        <v>97</v>
      </c>
      <c r="C59" s="13">
        <f t="shared" si="6"/>
        <v>333</v>
      </c>
      <c r="D59" s="9">
        <v>143</v>
      </c>
      <c r="E59" s="10">
        <v>42.942942942942899</v>
      </c>
      <c r="F59" s="11">
        <v>24</v>
      </c>
      <c r="G59" s="10">
        <v>7.20720720720721</v>
      </c>
      <c r="H59" s="34">
        <f t="shared" si="5"/>
        <v>0.50150150150150152</v>
      </c>
      <c r="I59" s="11">
        <v>35</v>
      </c>
      <c r="J59" s="10">
        <v>10.5105105105105</v>
      </c>
      <c r="K59" s="11">
        <v>56</v>
      </c>
      <c r="L59" s="10">
        <v>16.8168168168168</v>
      </c>
      <c r="M59" s="11">
        <v>22</v>
      </c>
      <c r="N59" s="10">
        <v>6.6066066066066096</v>
      </c>
      <c r="O59" s="34">
        <f t="shared" si="2"/>
        <v>0.33933933933933935</v>
      </c>
      <c r="P59" s="11">
        <v>17</v>
      </c>
      <c r="Q59" s="10">
        <v>5.1051051051051104</v>
      </c>
      <c r="R59" s="11">
        <v>11</v>
      </c>
      <c r="S59" s="10">
        <v>3.3033033033032999</v>
      </c>
      <c r="T59" s="11">
        <v>6</v>
      </c>
      <c r="U59" s="10">
        <v>1.8018018018018001</v>
      </c>
      <c r="V59" s="34">
        <f t="shared" si="3"/>
        <v>0.1021021021021021</v>
      </c>
      <c r="W59" s="11">
        <v>11</v>
      </c>
      <c r="X59" s="10">
        <v>3.3033033033032999</v>
      </c>
      <c r="Y59" s="11">
        <v>3</v>
      </c>
      <c r="Z59" s="10">
        <v>0.90090090090090102</v>
      </c>
      <c r="AA59" s="34">
        <f t="shared" si="4"/>
        <v>4.2042042042042045E-2</v>
      </c>
      <c r="AB59" s="11">
        <v>5</v>
      </c>
      <c r="AC59" s="51">
        <v>1.4999999999999999E-2</v>
      </c>
      <c r="AD59" s="12"/>
      <c r="AE59" s="42">
        <v>3.2801801801801802</v>
      </c>
    </row>
    <row r="60" spans="1:31">
      <c r="A60" s="8" t="s">
        <v>98</v>
      </c>
      <c r="B60" s="8" t="s">
        <v>98</v>
      </c>
      <c r="C60" s="13">
        <f t="shared" si="6"/>
        <v>1</v>
      </c>
      <c r="D60" s="9">
        <v>0</v>
      </c>
      <c r="E60" s="10">
        <v>0</v>
      </c>
      <c r="F60" s="11">
        <v>1</v>
      </c>
      <c r="G60" s="10">
        <v>100</v>
      </c>
      <c r="H60" s="34">
        <f t="shared" si="5"/>
        <v>1</v>
      </c>
      <c r="I60" s="11">
        <v>0</v>
      </c>
      <c r="J60" s="10">
        <v>0</v>
      </c>
      <c r="K60" s="11">
        <v>0</v>
      </c>
      <c r="L60" s="10">
        <v>0</v>
      </c>
      <c r="M60" s="11">
        <v>0</v>
      </c>
      <c r="N60" s="10">
        <v>0</v>
      </c>
      <c r="O60" s="34">
        <f t="shared" si="2"/>
        <v>0</v>
      </c>
      <c r="P60" s="11">
        <v>0</v>
      </c>
      <c r="Q60" s="10">
        <v>0</v>
      </c>
      <c r="R60" s="11">
        <v>0</v>
      </c>
      <c r="S60" s="10">
        <v>0</v>
      </c>
      <c r="T60" s="11">
        <v>0</v>
      </c>
      <c r="U60" s="10">
        <v>0</v>
      </c>
      <c r="V60" s="34">
        <f t="shared" si="3"/>
        <v>0</v>
      </c>
      <c r="W60" s="11">
        <v>0</v>
      </c>
      <c r="X60" s="10">
        <v>0</v>
      </c>
      <c r="Y60" s="11">
        <v>0</v>
      </c>
      <c r="Z60" s="10">
        <v>0</v>
      </c>
      <c r="AA60" s="34">
        <f t="shared" si="4"/>
        <v>0</v>
      </c>
      <c r="AB60" s="11">
        <v>0</v>
      </c>
      <c r="AC60" s="51">
        <v>0</v>
      </c>
      <c r="AD60" s="12"/>
      <c r="AE60" s="42">
        <v>3.7</v>
      </c>
    </row>
    <row r="61" spans="1:31">
      <c r="A61" s="8" t="s">
        <v>99</v>
      </c>
      <c r="B61" s="8" t="s">
        <v>100</v>
      </c>
      <c r="C61" s="13">
        <f t="shared" si="6"/>
        <v>82</v>
      </c>
      <c r="D61" s="9">
        <v>45</v>
      </c>
      <c r="E61" s="10">
        <v>54.878048780487802</v>
      </c>
      <c r="F61" s="11">
        <v>3</v>
      </c>
      <c r="G61" s="10">
        <v>3.6585365853658498</v>
      </c>
      <c r="H61" s="34">
        <f t="shared" si="5"/>
        <v>0.58536585365853655</v>
      </c>
      <c r="I61" s="11">
        <v>6</v>
      </c>
      <c r="J61" s="10">
        <v>7.3170731707317103</v>
      </c>
      <c r="K61" s="11">
        <v>12</v>
      </c>
      <c r="L61" s="10">
        <v>14.634146341463399</v>
      </c>
      <c r="M61" s="11">
        <v>3</v>
      </c>
      <c r="N61" s="10">
        <v>3.6585365853658498</v>
      </c>
      <c r="O61" s="34">
        <f t="shared" si="2"/>
        <v>0.25609756097560976</v>
      </c>
      <c r="P61" s="11">
        <v>1</v>
      </c>
      <c r="Q61" s="10">
        <v>1.2195121951219501</v>
      </c>
      <c r="R61" s="11">
        <v>2</v>
      </c>
      <c r="S61" s="10">
        <v>2.4390243902439002</v>
      </c>
      <c r="T61" s="11">
        <v>1</v>
      </c>
      <c r="U61" s="10">
        <v>1.2195121951219501</v>
      </c>
      <c r="V61" s="34">
        <f t="shared" si="3"/>
        <v>4.878048780487805E-2</v>
      </c>
      <c r="W61" s="11">
        <v>0</v>
      </c>
      <c r="X61" s="10">
        <v>0</v>
      </c>
      <c r="Y61" s="11">
        <v>5</v>
      </c>
      <c r="Z61" s="10">
        <v>6.0975609756097597</v>
      </c>
      <c r="AA61" s="34">
        <f t="shared" si="4"/>
        <v>6.097560975609756E-2</v>
      </c>
      <c r="AB61" s="11">
        <v>4</v>
      </c>
      <c r="AC61" s="51">
        <v>4.8800000000000003E-2</v>
      </c>
      <c r="AD61" s="12"/>
      <c r="AE61" s="42">
        <v>3.2682926829268291</v>
      </c>
    </row>
    <row r="62" spans="1:31">
      <c r="A62" s="8" t="s">
        <v>99</v>
      </c>
      <c r="B62" s="8" t="s">
        <v>101</v>
      </c>
      <c r="C62" s="13">
        <f t="shared" si="6"/>
        <v>292</v>
      </c>
      <c r="D62" s="9">
        <v>234</v>
      </c>
      <c r="E62" s="10">
        <v>80.136986301369902</v>
      </c>
      <c r="F62" s="11">
        <v>9</v>
      </c>
      <c r="G62" s="10">
        <v>3.0821917808219199</v>
      </c>
      <c r="H62" s="34">
        <f t="shared" si="5"/>
        <v>0.8321917808219178</v>
      </c>
      <c r="I62" s="11">
        <v>12</v>
      </c>
      <c r="J62" s="10">
        <v>4.10958904109589</v>
      </c>
      <c r="K62" s="11">
        <v>15</v>
      </c>
      <c r="L62" s="10">
        <v>5.13698630136986</v>
      </c>
      <c r="M62" s="11">
        <v>2</v>
      </c>
      <c r="N62" s="10">
        <v>0.68493150684931503</v>
      </c>
      <c r="O62" s="34">
        <f t="shared" si="2"/>
        <v>9.9315068493150679E-2</v>
      </c>
      <c r="P62" s="11">
        <v>1</v>
      </c>
      <c r="Q62" s="10">
        <v>0.34246575342465801</v>
      </c>
      <c r="R62" s="11">
        <v>7</v>
      </c>
      <c r="S62" s="10">
        <v>2.3972602739725999</v>
      </c>
      <c r="T62" s="11">
        <v>4</v>
      </c>
      <c r="U62" s="10">
        <v>1.3698630136986301</v>
      </c>
      <c r="V62" s="34">
        <f t="shared" si="3"/>
        <v>4.1095890410958902E-2</v>
      </c>
      <c r="W62" s="11">
        <v>0</v>
      </c>
      <c r="X62" s="10">
        <v>0</v>
      </c>
      <c r="Y62" s="11">
        <v>2</v>
      </c>
      <c r="Z62" s="10">
        <v>0.68493150684931503</v>
      </c>
      <c r="AA62" s="34">
        <f t="shared" si="4"/>
        <v>6.8493150684931503E-3</v>
      </c>
      <c r="AB62" s="11">
        <v>6</v>
      </c>
      <c r="AC62" s="51">
        <v>2.0500000000000001E-2</v>
      </c>
      <c r="AD62" s="12"/>
      <c r="AE62" s="42">
        <v>3.7136986301369861</v>
      </c>
    </row>
    <row r="63" spans="1:31">
      <c r="A63" s="8"/>
      <c r="B63" s="8" t="s">
        <v>99</v>
      </c>
      <c r="C63" s="13">
        <f t="shared" si="6"/>
        <v>12</v>
      </c>
      <c r="D63" s="9">
        <v>7</v>
      </c>
      <c r="E63" s="10">
        <v>58.3333333333333</v>
      </c>
      <c r="F63" s="11">
        <v>0</v>
      </c>
      <c r="G63" s="10">
        <v>0</v>
      </c>
      <c r="H63" s="34">
        <f t="shared" si="5"/>
        <v>0.58333333333333337</v>
      </c>
      <c r="I63" s="11">
        <v>0</v>
      </c>
      <c r="J63" s="10">
        <v>0</v>
      </c>
      <c r="K63" s="11">
        <v>3</v>
      </c>
      <c r="L63" s="10">
        <v>25</v>
      </c>
      <c r="M63" s="11">
        <v>0</v>
      </c>
      <c r="N63" s="10">
        <v>0</v>
      </c>
      <c r="O63" s="34">
        <f t="shared" si="2"/>
        <v>0.25</v>
      </c>
      <c r="P63" s="11">
        <v>0</v>
      </c>
      <c r="Q63" s="10">
        <v>0</v>
      </c>
      <c r="R63" s="11">
        <v>2</v>
      </c>
      <c r="S63" s="10">
        <v>16.6666666666667</v>
      </c>
      <c r="T63" s="11">
        <v>0</v>
      </c>
      <c r="U63" s="10">
        <v>0</v>
      </c>
      <c r="V63" s="34">
        <f t="shared" si="3"/>
        <v>0.16666666666666666</v>
      </c>
      <c r="W63" s="11">
        <v>0</v>
      </c>
      <c r="X63" s="10">
        <v>0</v>
      </c>
      <c r="Y63" s="11">
        <v>0</v>
      </c>
      <c r="Z63" s="10">
        <v>0</v>
      </c>
      <c r="AA63" s="34">
        <f t="shared" si="4"/>
        <v>0</v>
      </c>
      <c r="AB63" s="11">
        <v>0</v>
      </c>
      <c r="AC63" s="51">
        <v>0</v>
      </c>
      <c r="AD63" s="12"/>
      <c r="AE63" s="42">
        <v>3.4166666666666665</v>
      </c>
    </row>
    <row r="64" spans="1:31">
      <c r="A64" s="8" t="s">
        <v>99</v>
      </c>
      <c r="B64" s="8" t="s">
        <v>102</v>
      </c>
      <c r="C64" s="13">
        <f t="shared" si="6"/>
        <v>63</v>
      </c>
      <c r="D64" s="9">
        <v>35</v>
      </c>
      <c r="E64" s="10">
        <v>55.5555555555556</v>
      </c>
      <c r="F64" s="11">
        <v>2</v>
      </c>
      <c r="G64" s="10">
        <v>3.17460317460317</v>
      </c>
      <c r="H64" s="34">
        <f t="shared" si="5"/>
        <v>0.58730158730158732</v>
      </c>
      <c r="I64" s="11">
        <v>2</v>
      </c>
      <c r="J64" s="10">
        <v>3.17460317460317</v>
      </c>
      <c r="K64" s="11">
        <v>12</v>
      </c>
      <c r="L64" s="10">
        <v>19.047619047619001</v>
      </c>
      <c r="M64" s="11">
        <v>0</v>
      </c>
      <c r="N64" s="10">
        <v>0</v>
      </c>
      <c r="O64" s="34">
        <f t="shared" si="2"/>
        <v>0.22222222222222221</v>
      </c>
      <c r="P64" s="11">
        <v>0</v>
      </c>
      <c r="Q64" s="10">
        <v>0</v>
      </c>
      <c r="R64" s="11">
        <v>5</v>
      </c>
      <c r="S64" s="10">
        <v>7.9365079365079403</v>
      </c>
      <c r="T64" s="11">
        <v>0</v>
      </c>
      <c r="U64" s="10">
        <v>0</v>
      </c>
      <c r="V64" s="34">
        <f t="shared" si="3"/>
        <v>7.9365079365079361E-2</v>
      </c>
      <c r="W64" s="11">
        <v>0</v>
      </c>
      <c r="X64" s="10">
        <v>0</v>
      </c>
      <c r="Y64" s="11">
        <v>5</v>
      </c>
      <c r="Z64" s="10">
        <v>7.9365079365079403</v>
      </c>
      <c r="AA64" s="34">
        <f t="shared" si="4"/>
        <v>7.9365079365079361E-2</v>
      </c>
      <c r="AB64" s="11">
        <v>2</v>
      </c>
      <c r="AC64" s="51">
        <v>3.1699999999999999E-2</v>
      </c>
      <c r="AD64" s="12"/>
      <c r="AE64" s="42">
        <v>3.253968253968254</v>
      </c>
    </row>
    <row r="65" spans="1:31">
      <c r="A65" s="8" t="s">
        <v>99</v>
      </c>
      <c r="B65" s="8" t="s">
        <v>103</v>
      </c>
      <c r="C65" s="13">
        <f t="shared" si="6"/>
        <v>49</v>
      </c>
      <c r="D65" s="9">
        <v>24</v>
      </c>
      <c r="E65" s="10">
        <v>48.979591836734699</v>
      </c>
      <c r="F65" s="11">
        <v>8</v>
      </c>
      <c r="G65" s="10">
        <v>16.326530612244898</v>
      </c>
      <c r="H65" s="34">
        <f t="shared" si="5"/>
        <v>0.65306122448979587</v>
      </c>
      <c r="I65" s="11">
        <v>3</v>
      </c>
      <c r="J65" s="10">
        <v>6.12244897959184</v>
      </c>
      <c r="K65" s="11">
        <v>4</v>
      </c>
      <c r="L65" s="10">
        <v>8.1632653061224492</v>
      </c>
      <c r="M65" s="11">
        <v>5</v>
      </c>
      <c r="N65" s="10">
        <v>10.2040816326531</v>
      </c>
      <c r="O65" s="34">
        <f t="shared" si="2"/>
        <v>0.24489795918367346</v>
      </c>
      <c r="P65" s="11">
        <v>2</v>
      </c>
      <c r="Q65" s="10">
        <v>4.0816326530612201</v>
      </c>
      <c r="R65" s="11">
        <v>0</v>
      </c>
      <c r="S65" s="10">
        <v>0</v>
      </c>
      <c r="T65" s="11">
        <v>0</v>
      </c>
      <c r="U65" s="10">
        <v>0</v>
      </c>
      <c r="V65" s="34">
        <f t="shared" si="3"/>
        <v>4.0816326530612242E-2</v>
      </c>
      <c r="W65" s="11">
        <v>0</v>
      </c>
      <c r="X65" s="10">
        <v>0</v>
      </c>
      <c r="Y65" s="11">
        <v>1</v>
      </c>
      <c r="Z65" s="10">
        <v>2.0408163265306101</v>
      </c>
      <c r="AA65" s="34">
        <f t="shared" si="4"/>
        <v>2.0408163265306121E-2</v>
      </c>
      <c r="AB65" s="11">
        <v>2</v>
      </c>
      <c r="AC65" s="51">
        <v>4.0800000000000003E-2</v>
      </c>
      <c r="AD65" s="12"/>
      <c r="AE65" s="42">
        <v>3.4</v>
      </c>
    </row>
    <row r="66" spans="1:31">
      <c r="A66" s="8" t="s">
        <v>104</v>
      </c>
      <c r="B66" s="8" t="s">
        <v>104</v>
      </c>
      <c r="C66" s="13">
        <f t="shared" si="6"/>
        <v>116</v>
      </c>
      <c r="D66" s="9">
        <v>95</v>
      </c>
      <c r="E66" s="10">
        <v>81.896551724137893</v>
      </c>
      <c r="F66" s="11">
        <v>9</v>
      </c>
      <c r="G66" s="10">
        <v>7.7586206896551699</v>
      </c>
      <c r="H66" s="34">
        <f t="shared" si="5"/>
        <v>0.89655172413793105</v>
      </c>
      <c r="I66" s="11">
        <v>4</v>
      </c>
      <c r="J66" s="10">
        <v>3.4482758620689702</v>
      </c>
      <c r="K66" s="11">
        <v>3</v>
      </c>
      <c r="L66" s="10">
        <v>2.5862068965517202</v>
      </c>
      <c r="M66" s="11">
        <v>2</v>
      </c>
      <c r="N66" s="10">
        <v>1.72413793103448</v>
      </c>
      <c r="O66" s="34">
        <f t="shared" si="2"/>
        <v>7.7586206896551727E-2</v>
      </c>
      <c r="P66" s="11">
        <v>1</v>
      </c>
      <c r="Q66" s="10">
        <v>0.86206896551724099</v>
      </c>
      <c r="R66" s="11">
        <v>0</v>
      </c>
      <c r="S66" s="10">
        <v>0</v>
      </c>
      <c r="T66" s="11">
        <v>0</v>
      </c>
      <c r="U66" s="10">
        <v>0</v>
      </c>
      <c r="V66" s="34">
        <f t="shared" si="3"/>
        <v>8.6206896551724137E-3</v>
      </c>
      <c r="W66" s="11">
        <v>0</v>
      </c>
      <c r="X66" s="10">
        <v>0</v>
      </c>
      <c r="Y66" s="11">
        <v>1</v>
      </c>
      <c r="Z66" s="10">
        <v>0.86206896551724099</v>
      </c>
      <c r="AA66" s="34">
        <f t="shared" si="4"/>
        <v>8.6206896551724137E-3</v>
      </c>
      <c r="AB66" s="11">
        <v>1</v>
      </c>
      <c r="AC66" s="51">
        <v>8.6E-3</v>
      </c>
      <c r="AD66" s="12"/>
      <c r="AE66" s="42">
        <v>3.829310344827586</v>
      </c>
    </row>
    <row r="67" spans="1:31">
      <c r="A67" s="8" t="s">
        <v>50</v>
      </c>
      <c r="B67" s="8" t="s">
        <v>105</v>
      </c>
      <c r="C67" s="13">
        <f t="shared" si="6"/>
        <v>333</v>
      </c>
      <c r="D67" s="9">
        <v>164</v>
      </c>
      <c r="E67" s="10">
        <v>49.249249249249203</v>
      </c>
      <c r="F67" s="11">
        <v>55</v>
      </c>
      <c r="G67" s="10">
        <v>16.5165165165165</v>
      </c>
      <c r="H67" s="34">
        <f t="shared" si="5"/>
        <v>0.65765765765765771</v>
      </c>
      <c r="I67" s="11">
        <v>27</v>
      </c>
      <c r="J67" s="10">
        <v>8.1081081081081106</v>
      </c>
      <c r="K67" s="11">
        <v>37</v>
      </c>
      <c r="L67" s="10">
        <v>11.1111111111111</v>
      </c>
      <c r="M67" s="11">
        <v>15</v>
      </c>
      <c r="N67" s="10">
        <v>4.5045045045045002</v>
      </c>
      <c r="O67" s="34">
        <f t="shared" si="2"/>
        <v>0.23723723723723725</v>
      </c>
      <c r="P67" s="11">
        <v>7</v>
      </c>
      <c r="Q67" s="10">
        <v>2.1021021021021</v>
      </c>
      <c r="R67" s="11">
        <v>12</v>
      </c>
      <c r="S67" s="10">
        <v>3.6036036036036001</v>
      </c>
      <c r="T67" s="11">
        <v>3</v>
      </c>
      <c r="U67" s="10">
        <v>0.90090090090090102</v>
      </c>
      <c r="V67" s="34">
        <f t="shared" si="3"/>
        <v>6.6066066066066062E-2</v>
      </c>
      <c r="W67" s="11">
        <v>1</v>
      </c>
      <c r="X67" s="10">
        <v>0.30030030030030003</v>
      </c>
      <c r="Y67" s="11">
        <v>10</v>
      </c>
      <c r="Z67" s="10">
        <v>3.0030030030030002</v>
      </c>
      <c r="AA67" s="34">
        <f t="shared" si="4"/>
        <v>3.3033033033033031E-2</v>
      </c>
      <c r="AB67" s="11">
        <v>2</v>
      </c>
      <c r="AC67" s="51">
        <v>6.0000000000000001E-3</v>
      </c>
      <c r="AD67" s="12"/>
      <c r="AE67" s="42">
        <v>3.4732732732732732</v>
      </c>
    </row>
    <row r="68" spans="1:31">
      <c r="A68" s="8"/>
      <c r="B68" s="8" t="s">
        <v>106</v>
      </c>
      <c r="C68" s="13">
        <f t="shared" si="6"/>
        <v>97</v>
      </c>
      <c r="D68" s="9">
        <v>69</v>
      </c>
      <c r="E68" s="10">
        <v>71.134020618556704</v>
      </c>
      <c r="F68" s="11">
        <v>6</v>
      </c>
      <c r="G68" s="10">
        <v>6.1855670103092804</v>
      </c>
      <c r="H68" s="34">
        <f t="shared" si="5"/>
        <v>0.77319587628865982</v>
      </c>
      <c r="I68" s="11">
        <v>6</v>
      </c>
      <c r="J68" s="10">
        <v>6.1855670103092804</v>
      </c>
      <c r="K68" s="11">
        <v>6</v>
      </c>
      <c r="L68" s="10">
        <v>6.1855670103092804</v>
      </c>
      <c r="M68" s="11">
        <v>1</v>
      </c>
      <c r="N68" s="10">
        <v>1.0309278350515501</v>
      </c>
      <c r="O68" s="34">
        <f t="shared" si="2"/>
        <v>0.13402061855670103</v>
      </c>
      <c r="P68" s="11">
        <v>2</v>
      </c>
      <c r="Q68" s="10">
        <v>2.0618556701030899</v>
      </c>
      <c r="R68" s="11">
        <v>1</v>
      </c>
      <c r="S68" s="10">
        <v>1.0309278350515501</v>
      </c>
      <c r="T68" s="11">
        <v>1</v>
      </c>
      <c r="U68" s="10">
        <v>1.0309278350515501</v>
      </c>
      <c r="V68" s="34">
        <f t="shared" si="3"/>
        <v>4.1237113402061855E-2</v>
      </c>
      <c r="W68" s="11">
        <v>1</v>
      </c>
      <c r="X68" s="10">
        <v>1.0309278350515501</v>
      </c>
      <c r="Y68" s="11">
        <v>0</v>
      </c>
      <c r="Z68" s="10">
        <v>0</v>
      </c>
      <c r="AA68" s="34">
        <f t="shared" si="4"/>
        <v>1.0309278350515464E-2</v>
      </c>
      <c r="AB68" s="11">
        <v>4</v>
      </c>
      <c r="AC68" s="51">
        <v>4.1200000000000001E-2</v>
      </c>
      <c r="AD68" s="12"/>
      <c r="AE68" s="42">
        <v>3.5907216494845362</v>
      </c>
    </row>
    <row r="69" spans="1:31">
      <c r="A69" s="8" t="s">
        <v>107</v>
      </c>
      <c r="B69" s="8" t="s">
        <v>107</v>
      </c>
      <c r="C69" s="13">
        <f t="shared" si="6"/>
        <v>145</v>
      </c>
      <c r="D69" s="9">
        <v>51</v>
      </c>
      <c r="E69" s="10">
        <v>35.172413793103402</v>
      </c>
      <c r="F69" s="11">
        <v>24</v>
      </c>
      <c r="G69" s="10">
        <v>16.551724137931</v>
      </c>
      <c r="H69" s="34">
        <f t="shared" si="5"/>
        <v>0.51724137931034486</v>
      </c>
      <c r="I69" s="11">
        <v>14</v>
      </c>
      <c r="J69" s="10">
        <v>9.6551724137930997</v>
      </c>
      <c r="K69" s="11">
        <v>17</v>
      </c>
      <c r="L69" s="10">
        <v>11.7241379310345</v>
      </c>
      <c r="M69" s="11">
        <v>10</v>
      </c>
      <c r="N69" s="10">
        <v>6.8965517241379297</v>
      </c>
      <c r="O69" s="34">
        <f t="shared" si="2"/>
        <v>0.28275862068965518</v>
      </c>
      <c r="P69" s="11">
        <v>11</v>
      </c>
      <c r="Q69" s="10">
        <v>7.5862068965517198</v>
      </c>
      <c r="R69" s="11">
        <v>3</v>
      </c>
      <c r="S69" s="10">
        <v>2.0689655172413799</v>
      </c>
      <c r="T69" s="11">
        <v>7</v>
      </c>
      <c r="U69" s="10">
        <v>4.8275862068965498</v>
      </c>
      <c r="V69" s="34">
        <f t="shared" si="3"/>
        <v>0.14482758620689656</v>
      </c>
      <c r="W69" s="11">
        <v>4</v>
      </c>
      <c r="X69" s="10">
        <v>2.7586206896551699</v>
      </c>
      <c r="Y69" s="11">
        <v>2</v>
      </c>
      <c r="Z69" s="10">
        <v>1.3793103448275901</v>
      </c>
      <c r="AA69" s="34">
        <f t="shared" si="4"/>
        <v>4.1379310344827586E-2</v>
      </c>
      <c r="AB69" s="11">
        <v>2</v>
      </c>
      <c r="AC69" s="51">
        <v>1.38E-2</v>
      </c>
      <c r="AD69" s="12"/>
      <c r="AE69" s="42">
        <v>3.2234482758620691</v>
      </c>
    </row>
    <row r="70" spans="1:31">
      <c r="A70" s="8" t="s">
        <v>85</v>
      </c>
      <c r="B70" s="8" t="s">
        <v>108</v>
      </c>
      <c r="C70" s="13">
        <f t="shared" si="6"/>
        <v>451</v>
      </c>
      <c r="D70" s="9">
        <v>106</v>
      </c>
      <c r="E70" s="10">
        <v>23.503325942350301</v>
      </c>
      <c r="F70" s="11">
        <v>70</v>
      </c>
      <c r="G70" s="10">
        <v>15.5210643015521</v>
      </c>
      <c r="H70" s="34">
        <f t="shared" si="5"/>
        <v>0.3902439024390244</v>
      </c>
      <c r="I70" s="11">
        <v>65</v>
      </c>
      <c r="J70" s="10">
        <v>14.412416851441201</v>
      </c>
      <c r="K70" s="11">
        <v>74</v>
      </c>
      <c r="L70" s="10">
        <v>16.4079822616408</v>
      </c>
      <c r="M70" s="11">
        <v>49</v>
      </c>
      <c r="N70" s="10">
        <v>10.8647450110865</v>
      </c>
      <c r="O70" s="34">
        <f t="shared" si="2"/>
        <v>0.41685144124168516</v>
      </c>
      <c r="P70" s="11">
        <v>14</v>
      </c>
      <c r="Q70" s="10">
        <v>3.1042128603104202</v>
      </c>
      <c r="R70" s="11">
        <v>20</v>
      </c>
      <c r="S70" s="10">
        <v>4.4345898004434599</v>
      </c>
      <c r="T70" s="11">
        <v>12</v>
      </c>
      <c r="U70" s="10">
        <v>2.6607538802660802</v>
      </c>
      <c r="V70" s="34">
        <f t="shared" si="3"/>
        <v>0.10199556541019955</v>
      </c>
      <c r="W70" s="11">
        <v>11</v>
      </c>
      <c r="X70" s="10">
        <v>2.4390243902439002</v>
      </c>
      <c r="Y70" s="11">
        <v>14</v>
      </c>
      <c r="Z70" s="10">
        <v>3.1042128603104202</v>
      </c>
      <c r="AA70" s="34">
        <f t="shared" si="4"/>
        <v>5.543237250554324E-2</v>
      </c>
      <c r="AB70" s="11">
        <v>16</v>
      </c>
      <c r="AC70" s="51">
        <v>3.5499999999999997E-2</v>
      </c>
      <c r="AD70" s="12"/>
      <c r="AE70" s="42">
        <v>3.0436807095343679</v>
      </c>
    </row>
    <row r="71" spans="1:31">
      <c r="A71" s="8" t="s">
        <v>109</v>
      </c>
      <c r="B71" s="8" t="s">
        <v>109</v>
      </c>
      <c r="C71" s="13">
        <f t="shared" si="6"/>
        <v>743</v>
      </c>
      <c r="D71" s="9">
        <v>232</v>
      </c>
      <c r="E71" s="10">
        <v>31.2247644683715</v>
      </c>
      <c r="F71" s="11">
        <v>98</v>
      </c>
      <c r="G71" s="10">
        <v>13.1897711978466</v>
      </c>
      <c r="H71" s="34">
        <f t="shared" si="5"/>
        <v>0.44414535666218036</v>
      </c>
      <c r="I71" s="11">
        <v>70</v>
      </c>
      <c r="J71" s="10">
        <v>9.4212651413189796</v>
      </c>
      <c r="K71" s="11">
        <v>103</v>
      </c>
      <c r="L71" s="10">
        <v>13.8627187079408</v>
      </c>
      <c r="M71" s="11">
        <v>49</v>
      </c>
      <c r="N71" s="10">
        <v>6.5948855989232804</v>
      </c>
      <c r="O71" s="34">
        <f t="shared" si="2"/>
        <v>0.29878869448183043</v>
      </c>
      <c r="P71" s="11">
        <v>41</v>
      </c>
      <c r="Q71" s="10">
        <v>5.5181695827725399</v>
      </c>
      <c r="R71" s="11">
        <v>71</v>
      </c>
      <c r="S71" s="10">
        <v>9.5558546433378204</v>
      </c>
      <c r="T71" s="11">
        <v>28</v>
      </c>
      <c r="U71" s="10">
        <v>3.7685060565275901</v>
      </c>
      <c r="V71" s="34">
        <f t="shared" si="3"/>
        <v>0.18842530282637954</v>
      </c>
      <c r="W71" s="11">
        <v>16</v>
      </c>
      <c r="X71" s="10">
        <v>2.1534320323014802</v>
      </c>
      <c r="Y71" s="11">
        <v>14</v>
      </c>
      <c r="Z71" s="10">
        <v>1.8842530282637999</v>
      </c>
      <c r="AA71" s="34">
        <f t="shared" si="4"/>
        <v>4.0376850605652756E-2</v>
      </c>
      <c r="AB71" s="11">
        <v>21</v>
      </c>
      <c r="AC71" s="51">
        <v>2.8299999999999999E-2</v>
      </c>
      <c r="AD71" s="12"/>
      <c r="AE71" s="42">
        <v>3.070794078061911</v>
      </c>
    </row>
    <row r="72" spans="1:31">
      <c r="A72" s="8" t="s">
        <v>50</v>
      </c>
      <c r="B72" s="8" t="s">
        <v>110</v>
      </c>
      <c r="C72" s="13">
        <f t="shared" si="6"/>
        <v>141</v>
      </c>
      <c r="D72" s="9">
        <v>78</v>
      </c>
      <c r="E72" s="10">
        <v>55.319148936170201</v>
      </c>
      <c r="F72" s="11">
        <v>23</v>
      </c>
      <c r="G72" s="10">
        <v>16.312056737588701</v>
      </c>
      <c r="H72" s="34">
        <f t="shared" si="5"/>
        <v>0.71631205673758869</v>
      </c>
      <c r="I72" s="11">
        <v>10</v>
      </c>
      <c r="J72" s="10">
        <v>7.0921985815602797</v>
      </c>
      <c r="K72" s="11">
        <v>8</v>
      </c>
      <c r="L72" s="10">
        <v>5.6737588652482298</v>
      </c>
      <c r="M72" s="11">
        <v>5</v>
      </c>
      <c r="N72" s="10">
        <v>3.5460992907801399</v>
      </c>
      <c r="O72" s="34">
        <f t="shared" ref="O72:O78" si="7">((I72+K72+M72)/C72)</f>
        <v>0.16312056737588654</v>
      </c>
      <c r="P72" s="11">
        <v>2</v>
      </c>
      <c r="Q72" s="10">
        <v>1.4184397163120599</v>
      </c>
      <c r="R72" s="11">
        <v>6</v>
      </c>
      <c r="S72" s="10">
        <v>4.2553191489361701</v>
      </c>
      <c r="T72" s="11">
        <v>1</v>
      </c>
      <c r="U72" s="10">
        <v>0.70921985815602795</v>
      </c>
      <c r="V72" s="34">
        <f t="shared" ref="V72:V78" si="8">((P72+R72+T72)/C72)</f>
        <v>6.3829787234042548E-2</v>
      </c>
      <c r="W72" s="11">
        <v>1</v>
      </c>
      <c r="X72" s="10">
        <v>0.70921985815602795</v>
      </c>
      <c r="Y72" s="11">
        <v>1</v>
      </c>
      <c r="Z72" s="10">
        <v>0.70921985815602795</v>
      </c>
      <c r="AA72" s="34">
        <f t="shared" ref="AA72:AA78" si="9">((W72+Y72)/C72)</f>
        <v>1.4184397163120567E-2</v>
      </c>
      <c r="AB72" s="11">
        <v>6</v>
      </c>
      <c r="AC72" s="51">
        <v>4.2599999999999999E-2</v>
      </c>
      <c r="AD72" s="12"/>
      <c r="AE72" s="42">
        <v>3.4624113475177305</v>
      </c>
    </row>
    <row r="73" spans="1:31">
      <c r="A73" s="8" t="s">
        <v>37</v>
      </c>
      <c r="B73" s="8" t="s">
        <v>111</v>
      </c>
      <c r="C73" s="13">
        <f t="shared" si="6"/>
        <v>353</v>
      </c>
      <c r="D73" s="9">
        <v>129</v>
      </c>
      <c r="E73" s="10">
        <v>36.5439093484419</v>
      </c>
      <c r="F73" s="11">
        <v>48</v>
      </c>
      <c r="G73" s="10">
        <v>13.5977337110482</v>
      </c>
      <c r="H73" s="34">
        <f t="shared" si="5"/>
        <v>0.50141643059490082</v>
      </c>
      <c r="I73" s="11">
        <v>34</v>
      </c>
      <c r="J73" s="10">
        <v>9.6317280453257794</v>
      </c>
      <c r="K73" s="11">
        <v>50</v>
      </c>
      <c r="L73" s="10">
        <v>14.164305949008501</v>
      </c>
      <c r="M73" s="11">
        <v>22</v>
      </c>
      <c r="N73" s="10">
        <v>6.2322946175637401</v>
      </c>
      <c r="O73" s="34">
        <f t="shared" si="7"/>
        <v>0.3002832861189802</v>
      </c>
      <c r="P73" s="11">
        <v>17</v>
      </c>
      <c r="Q73" s="10">
        <v>4.8158640226628897</v>
      </c>
      <c r="R73" s="11">
        <v>14</v>
      </c>
      <c r="S73" s="10">
        <v>3.9660056657223799</v>
      </c>
      <c r="T73" s="11">
        <v>14</v>
      </c>
      <c r="U73" s="10">
        <v>3.9660056657223799</v>
      </c>
      <c r="V73" s="34">
        <f t="shared" si="8"/>
        <v>0.12747875354107649</v>
      </c>
      <c r="W73" s="11">
        <v>1</v>
      </c>
      <c r="X73" s="10">
        <v>0.28328611898016998</v>
      </c>
      <c r="Y73" s="11">
        <v>13</v>
      </c>
      <c r="Z73" s="10">
        <v>3.6827195467422098</v>
      </c>
      <c r="AA73" s="34">
        <f t="shared" si="9"/>
        <v>3.9660056657223795E-2</v>
      </c>
      <c r="AB73" s="11">
        <v>11</v>
      </c>
      <c r="AC73" s="51">
        <v>3.1199999999999999E-2</v>
      </c>
      <c r="AD73" s="12"/>
      <c r="AE73" s="42">
        <v>3.1739376770538246</v>
      </c>
    </row>
    <row r="74" spans="1:31">
      <c r="A74" s="8" t="s">
        <v>39</v>
      </c>
      <c r="B74" s="8" t="s">
        <v>112</v>
      </c>
      <c r="C74" s="13">
        <f t="shared" si="6"/>
        <v>404</v>
      </c>
      <c r="D74" s="9">
        <v>95</v>
      </c>
      <c r="E74" s="10">
        <v>23.514851485148501</v>
      </c>
      <c r="F74" s="11">
        <v>60</v>
      </c>
      <c r="G74" s="10">
        <v>14.8514851485149</v>
      </c>
      <c r="H74" s="34">
        <f t="shared" si="5"/>
        <v>0.38366336633663367</v>
      </c>
      <c r="I74" s="11">
        <v>41</v>
      </c>
      <c r="J74" s="10">
        <v>10.1485148514851</v>
      </c>
      <c r="K74" s="11">
        <v>52</v>
      </c>
      <c r="L74" s="10">
        <v>12.8712871287129</v>
      </c>
      <c r="M74" s="11">
        <v>43</v>
      </c>
      <c r="N74" s="10">
        <v>10.643564356435601</v>
      </c>
      <c r="O74" s="34">
        <f t="shared" si="7"/>
        <v>0.33663366336633666</v>
      </c>
      <c r="P74" s="11">
        <v>25</v>
      </c>
      <c r="Q74" s="10">
        <v>6.1881188118811901</v>
      </c>
      <c r="R74" s="11">
        <v>32</v>
      </c>
      <c r="S74" s="10">
        <v>7.9207920792079198</v>
      </c>
      <c r="T74" s="11">
        <v>22</v>
      </c>
      <c r="U74" s="10">
        <v>5.4455445544554504</v>
      </c>
      <c r="V74" s="34">
        <f t="shared" si="8"/>
        <v>0.19554455445544555</v>
      </c>
      <c r="W74" s="11">
        <v>8</v>
      </c>
      <c r="X74" s="10">
        <v>1.98019801980198</v>
      </c>
      <c r="Y74" s="11">
        <v>11</v>
      </c>
      <c r="Z74" s="10">
        <v>2.7227722772277199</v>
      </c>
      <c r="AA74" s="34">
        <f t="shared" si="9"/>
        <v>4.702970297029703E-2</v>
      </c>
      <c r="AB74" s="11">
        <v>15</v>
      </c>
      <c r="AC74" s="51">
        <v>3.7100000000000001E-2</v>
      </c>
      <c r="AD74" s="12"/>
      <c r="AE74" s="42">
        <v>2.9448019801980196</v>
      </c>
    </row>
    <row r="75" spans="1:31">
      <c r="A75" s="8"/>
      <c r="B75" s="8" t="s">
        <v>113</v>
      </c>
      <c r="C75" s="13">
        <f t="shared" si="6"/>
        <v>261</v>
      </c>
      <c r="D75" s="9">
        <v>76</v>
      </c>
      <c r="E75" s="10">
        <v>29.1187739463602</v>
      </c>
      <c r="F75" s="11">
        <v>40</v>
      </c>
      <c r="G75" s="10">
        <v>15.3256704980843</v>
      </c>
      <c r="H75" s="34">
        <f t="shared" si="5"/>
        <v>0.44444444444444442</v>
      </c>
      <c r="I75" s="11">
        <v>30</v>
      </c>
      <c r="J75" s="10">
        <v>11.4942528735632</v>
      </c>
      <c r="K75" s="11">
        <v>36</v>
      </c>
      <c r="L75" s="10">
        <v>13.7931034482759</v>
      </c>
      <c r="M75" s="11">
        <v>13</v>
      </c>
      <c r="N75" s="10">
        <v>4.9808429118773896</v>
      </c>
      <c r="O75" s="34">
        <f t="shared" si="7"/>
        <v>0.30268199233716475</v>
      </c>
      <c r="P75" s="11">
        <v>12</v>
      </c>
      <c r="Q75" s="10">
        <v>4.5977011494252897</v>
      </c>
      <c r="R75" s="11">
        <v>14</v>
      </c>
      <c r="S75" s="10">
        <v>5.3639846743295001</v>
      </c>
      <c r="T75" s="11">
        <v>8</v>
      </c>
      <c r="U75" s="10">
        <v>3.0651340996168601</v>
      </c>
      <c r="V75" s="34">
        <f t="shared" si="8"/>
        <v>0.13026819923371646</v>
      </c>
      <c r="W75" s="11">
        <v>5</v>
      </c>
      <c r="X75" s="10">
        <v>1.9157088122605399</v>
      </c>
      <c r="Y75" s="11">
        <v>13</v>
      </c>
      <c r="Z75" s="10">
        <v>4.9808429118773896</v>
      </c>
      <c r="AA75" s="34">
        <f t="shared" si="9"/>
        <v>6.8965517241379309E-2</v>
      </c>
      <c r="AB75" s="11">
        <v>14</v>
      </c>
      <c r="AC75" s="51">
        <v>5.3600000000000002E-2</v>
      </c>
      <c r="AD75" s="12"/>
      <c r="AE75" s="42">
        <v>2.999233716475096</v>
      </c>
    </row>
    <row r="76" spans="1:31">
      <c r="A76" s="8" t="s">
        <v>57</v>
      </c>
      <c r="B76" s="8" t="s">
        <v>114</v>
      </c>
      <c r="C76" s="13">
        <f t="shared" si="6"/>
        <v>410</v>
      </c>
      <c r="D76" s="9">
        <v>201</v>
      </c>
      <c r="E76" s="10">
        <v>49.024390243902403</v>
      </c>
      <c r="F76" s="11">
        <v>48</v>
      </c>
      <c r="G76" s="10">
        <v>11.707317073170699</v>
      </c>
      <c r="H76" s="34">
        <f t="shared" si="5"/>
        <v>0.60731707317073169</v>
      </c>
      <c r="I76" s="11">
        <v>38</v>
      </c>
      <c r="J76" s="10">
        <v>9.2682926829268304</v>
      </c>
      <c r="K76" s="11">
        <v>23</v>
      </c>
      <c r="L76" s="10">
        <v>5.6097560975609797</v>
      </c>
      <c r="M76" s="11">
        <v>30</v>
      </c>
      <c r="N76" s="10">
        <v>7.3170731707317103</v>
      </c>
      <c r="O76" s="34">
        <f t="shared" si="7"/>
        <v>0.22195121951219512</v>
      </c>
      <c r="P76" s="11">
        <v>12</v>
      </c>
      <c r="Q76" s="10">
        <v>2.9268292682926802</v>
      </c>
      <c r="R76" s="11">
        <v>16</v>
      </c>
      <c r="S76" s="10">
        <v>3.9024390243902398</v>
      </c>
      <c r="T76" s="11">
        <v>8</v>
      </c>
      <c r="U76" s="10">
        <v>1.9512195121951199</v>
      </c>
      <c r="V76" s="34">
        <f t="shared" si="8"/>
        <v>8.7804878048780483E-2</v>
      </c>
      <c r="W76" s="11">
        <v>4</v>
      </c>
      <c r="X76" s="10">
        <v>0.97560975609756095</v>
      </c>
      <c r="Y76" s="11">
        <v>11</v>
      </c>
      <c r="Z76" s="10">
        <v>2.6829268292682902</v>
      </c>
      <c r="AA76" s="34">
        <f t="shared" si="9"/>
        <v>3.6585365853658534E-2</v>
      </c>
      <c r="AB76" s="11">
        <v>19</v>
      </c>
      <c r="AC76" s="51">
        <v>4.6300000000000001E-2</v>
      </c>
      <c r="AD76" s="12"/>
      <c r="AE76" s="42">
        <v>3.2839024390243901</v>
      </c>
    </row>
    <row r="77" spans="1:31">
      <c r="A77" s="8"/>
      <c r="B77" s="8" t="s">
        <v>115</v>
      </c>
      <c r="C77" s="13">
        <f t="shared" si="6"/>
        <v>71</v>
      </c>
      <c r="D77" s="9">
        <v>68</v>
      </c>
      <c r="E77" s="10">
        <v>95.774647887323894</v>
      </c>
      <c r="F77" s="11">
        <v>2</v>
      </c>
      <c r="G77" s="10">
        <v>2.8169014084507</v>
      </c>
      <c r="H77" s="34">
        <f t="shared" si="5"/>
        <v>0.9859154929577465</v>
      </c>
      <c r="I77" s="11">
        <v>1</v>
      </c>
      <c r="J77" s="10">
        <v>1.40845070422535</v>
      </c>
      <c r="K77" s="11">
        <v>0</v>
      </c>
      <c r="L77" s="10">
        <v>0</v>
      </c>
      <c r="M77" s="11">
        <v>0</v>
      </c>
      <c r="N77" s="10">
        <v>0</v>
      </c>
      <c r="O77" s="34">
        <f t="shared" si="7"/>
        <v>1.4084507042253521E-2</v>
      </c>
      <c r="P77" s="11">
        <v>0</v>
      </c>
      <c r="Q77" s="10">
        <v>0</v>
      </c>
      <c r="R77" s="11">
        <v>0</v>
      </c>
      <c r="S77" s="10">
        <v>0</v>
      </c>
      <c r="T77" s="11">
        <v>0</v>
      </c>
      <c r="U77" s="10">
        <v>0</v>
      </c>
      <c r="V77" s="34">
        <f t="shared" si="8"/>
        <v>0</v>
      </c>
      <c r="W77" s="11">
        <v>0</v>
      </c>
      <c r="X77" s="10">
        <v>0</v>
      </c>
      <c r="Y77" s="11">
        <v>0</v>
      </c>
      <c r="Z77" s="10">
        <v>0</v>
      </c>
      <c r="AA77" s="34">
        <f t="shared" si="9"/>
        <v>0</v>
      </c>
      <c r="AB77" s="11">
        <v>0</v>
      </c>
      <c r="AC77" s="51">
        <v>0</v>
      </c>
      <c r="AD77" s="12"/>
      <c r="AE77" s="42">
        <v>3.9816901408450702</v>
      </c>
    </row>
    <row r="78" spans="1:31">
      <c r="A78" s="8" t="s">
        <v>116</v>
      </c>
      <c r="B78" s="8" t="s">
        <v>116</v>
      </c>
      <c r="C78" s="13">
        <f t="shared" si="6"/>
        <v>59</v>
      </c>
      <c r="D78" s="11">
        <v>25</v>
      </c>
      <c r="E78" s="17">
        <v>42.372881355932201</v>
      </c>
      <c r="F78" s="11">
        <v>13</v>
      </c>
      <c r="G78" s="17">
        <v>22.033898305084701</v>
      </c>
      <c r="H78" s="34">
        <f t="shared" si="5"/>
        <v>0.64406779661016944</v>
      </c>
      <c r="I78" s="11">
        <v>9</v>
      </c>
      <c r="J78" s="17">
        <v>15.254237288135601</v>
      </c>
      <c r="K78" s="11">
        <v>4</v>
      </c>
      <c r="L78" s="17">
        <v>6.7796610169491496</v>
      </c>
      <c r="M78" s="11">
        <v>3</v>
      </c>
      <c r="N78" s="17">
        <v>5.0847457627118704</v>
      </c>
      <c r="O78" s="34">
        <f t="shared" si="7"/>
        <v>0.2711864406779661</v>
      </c>
      <c r="P78" s="11">
        <v>1</v>
      </c>
      <c r="Q78" s="17">
        <v>1.6949152542372901</v>
      </c>
      <c r="R78" s="11">
        <v>1</v>
      </c>
      <c r="S78" s="17">
        <v>1.6949152542372901</v>
      </c>
      <c r="T78" s="11">
        <v>0</v>
      </c>
      <c r="U78" s="17">
        <v>0</v>
      </c>
      <c r="V78" s="34">
        <f t="shared" si="8"/>
        <v>3.3898305084745763E-2</v>
      </c>
      <c r="W78" s="11">
        <v>0</v>
      </c>
      <c r="X78" s="17">
        <v>0</v>
      </c>
      <c r="Y78" s="11">
        <v>1</v>
      </c>
      <c r="Z78" s="17">
        <v>1.6949152542372901</v>
      </c>
      <c r="AA78" s="34">
        <f t="shared" si="9"/>
        <v>1.6949152542372881E-2</v>
      </c>
      <c r="AB78" s="11">
        <v>2</v>
      </c>
      <c r="AC78" s="53">
        <v>3.39E-2</v>
      </c>
      <c r="AD78" s="44"/>
      <c r="AE78" s="42">
        <v>3.4440677966101694</v>
      </c>
    </row>
    <row r="79" spans="1:31" ht="15.75" thickBot="1">
      <c r="A79" s="18" t="s">
        <v>117</v>
      </c>
      <c r="B79" s="18"/>
      <c r="C79" s="19">
        <f>SUM(C8:C78)</f>
        <v>13586</v>
      </c>
      <c r="D79" s="19">
        <f>SUM(D8:D78)</f>
        <v>5181</v>
      </c>
      <c r="E79" s="20">
        <f>(D79/C79)</f>
        <v>0.38134844693066394</v>
      </c>
      <c r="F79" s="19">
        <f>SUM(F8:F78)</f>
        <v>1876</v>
      </c>
      <c r="G79" s="20">
        <f>(F79/C79)</f>
        <v>0.13808332106580304</v>
      </c>
      <c r="H79" s="20">
        <f>(E79+G79)</f>
        <v>0.51943176799646695</v>
      </c>
      <c r="I79" s="19">
        <f>SUM(I8:I78)</f>
        <v>1390</v>
      </c>
      <c r="J79" s="20">
        <f>(I79/C79)</f>
        <v>0.1023112027086707</v>
      </c>
      <c r="K79" s="19">
        <f>SUM(K8:K78)</f>
        <v>1546</v>
      </c>
      <c r="L79" s="20">
        <f>(K79/C79)</f>
        <v>0.11379361107021935</v>
      </c>
      <c r="M79" s="19">
        <f>SUM(M8:M78)</f>
        <v>978</v>
      </c>
      <c r="N79" s="20">
        <f>(M79/C79)</f>
        <v>7.1985867805093473E-2</v>
      </c>
      <c r="O79" s="20">
        <f>(J79+L79+N79)</f>
        <v>0.28809068158398354</v>
      </c>
      <c r="P79" s="19">
        <f>SUM(P8:P78)</f>
        <v>576</v>
      </c>
      <c r="Q79" s="20">
        <f>(P79/C79)</f>
        <v>4.2396584719564256E-2</v>
      </c>
      <c r="R79" s="19">
        <f>SUM(R8:R78)</f>
        <v>720</v>
      </c>
      <c r="S79" s="20">
        <f>(R79/C79)</f>
        <v>5.2995730899455321E-2</v>
      </c>
      <c r="T79" s="19">
        <f>SUM(T8:T78)</f>
        <v>394</v>
      </c>
      <c r="U79" s="20">
        <f>(T79/C79)</f>
        <v>2.9000441631090827E-2</v>
      </c>
      <c r="V79" s="20">
        <f>(Q79+S79+U79)</f>
        <v>0.1243927572501104</v>
      </c>
      <c r="W79" s="19">
        <f>SUM(W8:W78)</f>
        <v>194</v>
      </c>
      <c r="X79" s="20">
        <f>(W79/C79)</f>
        <v>1.4279405270131017E-2</v>
      </c>
      <c r="Y79" s="19">
        <f>SUM(Y8:Y78)</f>
        <v>321</v>
      </c>
      <c r="Z79" s="20">
        <f>(Y79/C79)</f>
        <v>2.3627263359340497E-2</v>
      </c>
      <c r="AA79" s="20">
        <f>(X79+Z79)</f>
        <v>3.7906668629471514E-2</v>
      </c>
      <c r="AB79" s="19">
        <f>SUM(AB8:AB78)</f>
        <v>414</v>
      </c>
      <c r="AC79" s="20">
        <f>(AB79/C79)</f>
        <v>3.0472545267186811E-2</v>
      </c>
      <c r="AD79" s="20"/>
      <c r="AE79" s="19"/>
    </row>
    <row r="80" spans="1:31" ht="15.75" thickTop="1"/>
    <row r="84" spans="1:30" ht="15.75" thickBot="1">
      <c r="A84" s="5" t="s">
        <v>118</v>
      </c>
      <c r="B84" s="5"/>
      <c r="C84" s="6" t="s">
        <v>5</v>
      </c>
      <c r="D84" s="6" t="s">
        <v>6</v>
      </c>
      <c r="E84" s="6" t="s">
        <v>7</v>
      </c>
      <c r="F84" s="6" t="s">
        <v>8</v>
      </c>
      <c r="G84" s="6" t="s">
        <v>9</v>
      </c>
      <c r="H84" s="47" t="s">
        <v>10</v>
      </c>
      <c r="I84" s="6" t="s">
        <v>11</v>
      </c>
      <c r="J84" s="6" t="s">
        <v>12</v>
      </c>
      <c r="K84" s="6" t="s">
        <v>13</v>
      </c>
      <c r="L84" s="6" t="s">
        <v>14</v>
      </c>
      <c r="M84" s="6" t="s">
        <v>15</v>
      </c>
      <c r="N84" s="6" t="s">
        <v>16</v>
      </c>
      <c r="O84" s="47" t="s">
        <v>17</v>
      </c>
      <c r="P84" s="6" t="s">
        <v>18</v>
      </c>
      <c r="Q84" s="6" t="s">
        <v>19</v>
      </c>
      <c r="R84" s="6" t="s">
        <v>20</v>
      </c>
      <c r="S84" s="6" t="s">
        <v>21</v>
      </c>
      <c r="T84" s="6" t="s">
        <v>22</v>
      </c>
      <c r="U84" s="6" t="s">
        <v>23</v>
      </c>
      <c r="V84" s="47" t="s">
        <v>24</v>
      </c>
      <c r="W84" s="6" t="s">
        <v>25</v>
      </c>
      <c r="X84" s="6" t="s">
        <v>26</v>
      </c>
      <c r="Y84" s="6" t="s">
        <v>27</v>
      </c>
      <c r="Z84" s="6" t="s">
        <v>28</v>
      </c>
      <c r="AA84" s="47" t="s">
        <v>29</v>
      </c>
      <c r="AB84" s="6" t="s">
        <v>30</v>
      </c>
      <c r="AC84" s="47" t="s">
        <v>31</v>
      </c>
      <c r="AD84" s="55"/>
    </row>
    <row r="85" spans="1:30" s="63" customFormat="1" ht="13.5" thickTop="1">
      <c r="A85" s="56" t="s">
        <v>119</v>
      </c>
      <c r="B85" s="57"/>
      <c r="C85" s="58">
        <f>SUM(C9:C10, C18:C19, C21:C23, C33:C36,C38:C44, C48:C53, C61:C76,C55:C56,C40:C44, C46, C24:C28, C30,C11:C14, C78)</f>
        <v>12181</v>
      </c>
      <c r="D85" s="58">
        <f>SUM(D9:D10, D18:D19, D21:D23, D33:D36,D38:D44, D48:D53, D61:D76,D55:D56,D40:D44, D46, D24:D28, D30,D11:D14, D78)</f>
        <v>4379</v>
      </c>
      <c r="E85" s="59">
        <f>(D85/C85)</f>
        <v>0.35949429439290698</v>
      </c>
      <c r="F85" s="58">
        <f>SUM(F9:F10, F18:F19, F21:F23, F33:F36,F38:F44, F48:F53, F61:F76,F55:F56,F40:F44, F46, F24:F28, F30,F11:F14, F78)</f>
        <v>1683</v>
      </c>
      <c r="G85" s="59">
        <f>(F85/C85)</f>
        <v>0.13816599622362696</v>
      </c>
      <c r="H85" s="60">
        <f>SUM(G85,E85)</f>
        <v>0.49766029061653394</v>
      </c>
      <c r="I85" s="58">
        <f>SUM(I9:I10, I18:I19, I21:I23, I33:I36,I38:I44, I48:I53, I61:I76,I55:I56,I40:I44, I46, I24:I28, I30,I11:I14, I78)</f>
        <v>1298</v>
      </c>
      <c r="J85" s="59">
        <f>(I85/C85)</f>
        <v>0.10655939578031361</v>
      </c>
      <c r="K85" s="58">
        <f>SUM(K9:K10, K18:K19, K21:K23, K33:K36,K38:K44, K48:K53, K61:K76,K55:K56,K40:K44, K46, K24:K28, K30,K11:K14, K78)</f>
        <v>1434</v>
      </c>
      <c r="L85" s="59">
        <f>(K85/C85)</f>
        <v>0.11772432476808144</v>
      </c>
      <c r="M85" s="58">
        <f>SUM(M9:M10, M18:M19, M21:M23, M33:M36,M38:M44, M48:M53, M61:M76,M55:M56,M40:M44, M46, M24:M28, M30,M11:M14, M78)</f>
        <v>906</v>
      </c>
      <c r="N85" s="59">
        <f>(M85/C85)</f>
        <v>7.4378129874394544E-2</v>
      </c>
      <c r="O85" s="61">
        <f>SUM(N85,L85,J85)</f>
        <v>0.29866185042278959</v>
      </c>
      <c r="P85" s="58">
        <f>SUM(P9:P10, P18:P19, P21:P23, P33:P36,P38:P44, P48:P53, P61:P76,P55:P56,P40:P44, P46, P24:P28, P30,P11:P14, P78)</f>
        <v>547</v>
      </c>
      <c r="Q85" s="59">
        <f>(P85/C85)</f>
        <v>4.4906001149330924E-2</v>
      </c>
      <c r="R85" s="58">
        <f>SUM(R9:R10, R18:R19, R21:R23, R33:R36,R38:R44, R48:R53, R61:R76,R55:R56,R40:R44, R46, R24:R28, R30,R11:R14, R78)</f>
        <v>682</v>
      </c>
      <c r="S85" s="59">
        <f>(R85/C85)</f>
        <v>5.5988835071012232E-2</v>
      </c>
      <c r="T85" s="58">
        <f>SUM(T9:T10, T18:T19, T21:T23, T33:T36,T38:T44, T48:T53, T61:T76,T55:T56,T40:T44, T46, T24:T28, T30,T11:T14, T78)</f>
        <v>356</v>
      </c>
      <c r="U85" s="59">
        <f>(T85/C85)</f>
        <v>2.9225843526804039E-2</v>
      </c>
      <c r="V85" s="61">
        <f>SUM(U85,S85,Q85)</f>
        <v>0.13012067974714719</v>
      </c>
      <c r="W85" s="58">
        <f>SUM(W9:W10, W18:W19, W21:W23, W33:W36,W38:W44, W48:W53, W61:W76,W55:W56,W40:W44, W46, W24:W28, W30,W11:W14, W78)</f>
        <v>185</v>
      </c>
      <c r="X85" s="59">
        <f>(W85/C85)</f>
        <v>1.5187587226007717E-2</v>
      </c>
      <c r="Y85" s="58">
        <f>SUM(Y9:Y10, Y18:Y19, Y21:Y23, Y33:Y36,Y38:Y44, Y48:Y53, Y61:Y76,Y55:Y56,Y40:Y44, Y46, Y24:Y28, Y30,Y11:Y14, Y78)</f>
        <v>312</v>
      </c>
      <c r="Z85" s="59">
        <f>(Y85/C85)</f>
        <v>2.5613660618996798E-2</v>
      </c>
      <c r="AA85" s="62">
        <f>SUM(Z85,X85)</f>
        <v>4.0801247845004517E-2</v>
      </c>
      <c r="AB85" s="58">
        <f>SUM(AB9:AB10, AB18:AB19, AB21:AB23, AB33:AB36,AB38:AB44, AB48:AB53, AB61:AB76,AB55:AB56,AB40:AB44, AB46, AB24:AB28, AB30,AB11:AB14, AB78)</f>
        <v>403</v>
      </c>
      <c r="AC85" s="59">
        <f>(AB85/C85)</f>
        <v>3.3084311632870865E-2</v>
      </c>
      <c r="AD85" s="57"/>
    </row>
    <row r="86" spans="1:30" s="63" customFormat="1" ht="12.75">
      <c r="A86" s="8" t="s">
        <v>120</v>
      </c>
      <c r="B86" s="11"/>
      <c r="C86" s="64">
        <f>SUM(C8, C15, C17, C29, C35, C54, C57:C59)</f>
        <v>1615</v>
      </c>
      <c r="D86" s="64">
        <f>SUM(D8, D15, D17, D29, D35, D54, D57:D59)</f>
        <v>567</v>
      </c>
      <c r="E86" s="59">
        <f t="shared" ref="E86:E87" si="10">(D86/C86)</f>
        <v>0.35108359133126937</v>
      </c>
      <c r="F86" s="64">
        <f>SUM(F8, F15, F17, F29, F35, F54, F57:F59)</f>
        <v>243</v>
      </c>
      <c r="G86" s="59">
        <f t="shared" ref="G86:G87" si="11">(F86/C86)</f>
        <v>0.15046439628482972</v>
      </c>
      <c r="H86" s="60">
        <f>SUM(G86,E86)</f>
        <v>0.50154798761609909</v>
      </c>
      <c r="I86" s="64">
        <f>SUM(I8, I15, I17, I29, I35, I54, I57:I59)</f>
        <v>185</v>
      </c>
      <c r="J86" s="59">
        <f t="shared" ref="J86:J87" si="12">(I86/C86)</f>
        <v>0.11455108359133127</v>
      </c>
      <c r="K86" s="64">
        <f>SUM(K8, K15, K17, K29, K35, K54, K57:K59)</f>
        <v>211</v>
      </c>
      <c r="L86" s="59">
        <f t="shared" ref="L86:L87" si="13">(K86/C86)</f>
        <v>0.1306501547987616</v>
      </c>
      <c r="M86" s="64">
        <f>SUM(M8, M15, M17, M29, M35, M54, M57:M59)</f>
        <v>138</v>
      </c>
      <c r="N86" s="59">
        <f t="shared" ref="N86:N87" si="14">(M86/C86)</f>
        <v>8.5448916408668737E-2</v>
      </c>
      <c r="O86" s="65">
        <f t="shared" ref="O86:O87" si="15">SUM(N86,L86,J86)</f>
        <v>0.33065015479876159</v>
      </c>
      <c r="P86" s="64">
        <f>SUM(P8, P15, P17, P29, P35, P54, P57:P59)</f>
        <v>71</v>
      </c>
      <c r="Q86" s="59">
        <f t="shared" ref="Q86:Q87" si="16">(P86/C86)</f>
        <v>4.3962848297213621E-2</v>
      </c>
      <c r="R86" s="64">
        <f>SUM(R8, R15, R17, R29, R35, R54, R57:R59)</f>
        <v>77</v>
      </c>
      <c r="S86" s="59">
        <f t="shared" ref="S86:S87" si="17">(R86/C86)</f>
        <v>4.767801857585139E-2</v>
      </c>
      <c r="T86" s="64">
        <f>SUM(T8, T15, T17, T29, T35, T54, T57:T59)</f>
        <v>43</v>
      </c>
      <c r="U86" s="59">
        <f t="shared" ref="U86:U87" si="18">(T86/C86)</f>
        <v>2.6625386996904025E-2</v>
      </c>
      <c r="V86" s="61">
        <f t="shared" ref="V86:V87" si="19">SUM(U86,S86,Q86)</f>
        <v>0.11826625386996903</v>
      </c>
      <c r="W86" s="64">
        <f>SUM(W8, W15, W17, W29, W35, W54, W57:W59)</f>
        <v>23</v>
      </c>
      <c r="X86" s="59">
        <f t="shared" ref="X86:X87" si="20">(W86/C86)</f>
        <v>1.4241486068111455E-2</v>
      </c>
      <c r="Y86" s="64">
        <f>SUM(Y8, Y15, Y17, Y29, Y35, Y54, Y57:Y59)</f>
        <v>24</v>
      </c>
      <c r="Z86" s="59">
        <f t="shared" ref="Z86:Z87" si="21">(Y86/C86)</f>
        <v>1.4860681114551083E-2</v>
      </c>
      <c r="AA86" s="62">
        <f t="shared" ref="AA86:AA87" si="22">SUM(Z86,X86)</f>
        <v>2.9102167182662536E-2</v>
      </c>
      <c r="AB86" s="64">
        <f>SUM(AB8, AB15, AB17, AB29, AB35, AB54, AB57:AB59)</f>
        <v>33</v>
      </c>
      <c r="AC86" s="59">
        <f t="shared" ref="AC86:AC87" si="23">(AB86/C86)</f>
        <v>2.0433436532507739E-2</v>
      </c>
      <c r="AD86" s="11"/>
    </row>
    <row r="87" spans="1:30" s="63" customFormat="1" ht="12.75">
      <c r="A87" s="8" t="s">
        <v>121</v>
      </c>
      <c r="B87" s="11"/>
      <c r="C87" s="64">
        <f>SUM(C31:C32)</f>
        <v>462</v>
      </c>
      <c r="D87" s="64">
        <f>SUM(D31:D32)</f>
        <v>307</v>
      </c>
      <c r="E87" s="59">
        <f t="shared" si="10"/>
        <v>0.66450216450216448</v>
      </c>
      <c r="F87" s="64">
        <f>SUM(F31:F32)</f>
        <v>68</v>
      </c>
      <c r="G87" s="59">
        <f t="shared" si="11"/>
        <v>0.1471861471861472</v>
      </c>
      <c r="H87" s="60">
        <f>SUM(G87,E87)</f>
        <v>0.81168831168831168</v>
      </c>
      <c r="I87" s="64">
        <f>SUM(I31:I32)</f>
        <v>30</v>
      </c>
      <c r="J87" s="59">
        <f t="shared" si="12"/>
        <v>6.4935064935064929E-2</v>
      </c>
      <c r="K87" s="64">
        <f>SUM(K31:K32)</f>
        <v>21</v>
      </c>
      <c r="L87" s="59">
        <f t="shared" si="13"/>
        <v>4.5454545454545456E-2</v>
      </c>
      <c r="M87" s="64">
        <f>SUM(M31:M32)</f>
        <v>13</v>
      </c>
      <c r="N87" s="59">
        <f t="shared" si="14"/>
        <v>2.813852813852814E-2</v>
      </c>
      <c r="O87" s="65">
        <f t="shared" si="15"/>
        <v>0.13852813852813853</v>
      </c>
      <c r="P87" s="64">
        <f>SUM(P31:P32)</f>
        <v>7</v>
      </c>
      <c r="Q87" s="59">
        <f t="shared" si="16"/>
        <v>1.5151515151515152E-2</v>
      </c>
      <c r="R87" s="64">
        <f>SUM(R31:R32)</f>
        <v>5</v>
      </c>
      <c r="S87" s="59">
        <f t="shared" si="17"/>
        <v>1.0822510822510822E-2</v>
      </c>
      <c r="T87" s="64">
        <f>SUM(T31:T32)</f>
        <v>2</v>
      </c>
      <c r="U87" s="59">
        <f t="shared" si="18"/>
        <v>4.329004329004329E-3</v>
      </c>
      <c r="V87" s="61">
        <f t="shared" si="19"/>
        <v>3.0303030303030304E-2</v>
      </c>
      <c r="W87" s="64">
        <f>SUM(W31:W32)</f>
        <v>2</v>
      </c>
      <c r="X87" s="59">
        <f t="shared" si="20"/>
        <v>4.329004329004329E-3</v>
      </c>
      <c r="Y87" s="64">
        <f>SUM(Y31:Y32)</f>
        <v>4</v>
      </c>
      <c r="Z87" s="59">
        <f t="shared" si="21"/>
        <v>8.658008658008658E-3</v>
      </c>
      <c r="AA87" s="62">
        <f t="shared" si="22"/>
        <v>1.2987012987012988E-2</v>
      </c>
      <c r="AB87" s="64">
        <f>SUM(AB31:AB32)</f>
        <v>3</v>
      </c>
      <c r="AC87" s="59">
        <f t="shared" si="23"/>
        <v>6.4935064935064939E-3</v>
      </c>
      <c r="AD87" s="11"/>
    </row>
  </sheetData>
  <mergeCells count="3">
    <mergeCell ref="A1:AC1"/>
    <mergeCell ref="A2:AC2"/>
    <mergeCell ref="A4:AC4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7B1BC6-796D-4CA1-A4F9-44DEDDB703E1}">
  <dimension ref="A1:AC15"/>
  <sheetViews>
    <sheetView tabSelected="1" workbookViewId="0">
      <selection activeCell="AD13" sqref="AD13"/>
    </sheetView>
  </sheetViews>
  <sheetFormatPr defaultRowHeight="15"/>
  <sheetData>
    <row r="1" spans="1:29" ht="25.5">
      <c r="A1" s="69" t="s">
        <v>0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  <c r="X1" s="69"/>
      <c r="Y1" s="69"/>
      <c r="Z1" s="69"/>
      <c r="AA1" s="69"/>
      <c r="AB1" s="69"/>
    </row>
    <row r="2" spans="1:29" ht="18">
      <c r="A2" s="70" t="s">
        <v>1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</row>
    <row r="3" spans="1:29" ht="18">
      <c r="A3" s="1"/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2"/>
      <c r="Z3" s="2"/>
      <c r="AA3" s="2"/>
      <c r="AB3" s="2"/>
    </row>
    <row r="4" spans="1:29">
      <c r="A4" s="71" t="s">
        <v>131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  <c r="W4" s="71"/>
      <c r="X4" s="71"/>
      <c r="Y4" s="71"/>
      <c r="Z4" s="71"/>
      <c r="AA4" s="71"/>
      <c r="AB4" s="71"/>
    </row>
    <row r="5" spans="1:29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</row>
    <row r="6" spans="1:29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9" s="48" customFormat="1">
      <c r="A7" s="49" t="s">
        <v>118</v>
      </c>
      <c r="B7" s="49" t="s">
        <v>4</v>
      </c>
      <c r="C7" s="50" t="s">
        <v>123</v>
      </c>
      <c r="D7" s="50" t="s">
        <v>6</v>
      </c>
      <c r="E7" s="50" t="s">
        <v>7</v>
      </c>
      <c r="F7" s="50" t="s">
        <v>8</v>
      </c>
      <c r="G7" s="50" t="s">
        <v>9</v>
      </c>
      <c r="H7" s="21" t="s">
        <v>10</v>
      </c>
      <c r="I7" s="50" t="s">
        <v>11</v>
      </c>
      <c r="J7" s="50" t="s">
        <v>12</v>
      </c>
      <c r="K7" s="50" t="s">
        <v>13</v>
      </c>
      <c r="L7" s="50" t="s">
        <v>14</v>
      </c>
      <c r="M7" s="50" t="s">
        <v>15</v>
      </c>
      <c r="N7" s="50" t="s">
        <v>16</v>
      </c>
      <c r="O7" s="21" t="s">
        <v>124</v>
      </c>
      <c r="P7" s="50" t="s">
        <v>18</v>
      </c>
      <c r="Q7" s="50" t="s">
        <v>19</v>
      </c>
      <c r="R7" s="50" t="s">
        <v>20</v>
      </c>
      <c r="S7" s="50" t="s">
        <v>21</v>
      </c>
      <c r="T7" s="50" t="s">
        <v>22</v>
      </c>
      <c r="U7" s="50" t="s">
        <v>23</v>
      </c>
      <c r="V7" s="21" t="s">
        <v>24</v>
      </c>
      <c r="W7" s="50" t="s">
        <v>27</v>
      </c>
      <c r="X7" s="50" t="s">
        <v>28</v>
      </c>
      <c r="Y7" s="21" t="s">
        <v>29</v>
      </c>
      <c r="Z7" s="50" t="s">
        <v>30</v>
      </c>
      <c r="AA7" s="21" t="s">
        <v>31</v>
      </c>
      <c r="AB7" s="50" t="s">
        <v>129</v>
      </c>
      <c r="AC7" s="50" t="s">
        <v>32</v>
      </c>
    </row>
    <row r="8" spans="1:29">
      <c r="A8" s="22" t="s">
        <v>121</v>
      </c>
      <c r="B8" s="22" t="s">
        <v>125</v>
      </c>
      <c r="C8" s="30">
        <f>SUM(D8+F8+I8+K8+M8+P8+R8+T8+W8+Z8)</f>
        <v>70</v>
      </c>
      <c r="D8" s="23">
        <v>46</v>
      </c>
      <c r="E8" s="24">
        <v>65.714285714285694</v>
      </c>
      <c r="F8" s="30">
        <v>12</v>
      </c>
      <c r="G8" s="24">
        <v>17.1428571428571</v>
      </c>
      <c r="H8" s="34">
        <f>((D8+F8)/C8)</f>
        <v>0.82857142857142863</v>
      </c>
      <c r="I8" s="30">
        <v>6</v>
      </c>
      <c r="J8" s="26">
        <v>8.5714285714285694</v>
      </c>
      <c r="K8" s="30">
        <v>3</v>
      </c>
      <c r="L8" s="26">
        <v>4.28571428571429</v>
      </c>
      <c r="M8" s="30">
        <v>2</v>
      </c>
      <c r="N8" s="26">
        <v>2.8571428571428599</v>
      </c>
      <c r="O8" s="34">
        <f>((I8+K8+M8)/C8)</f>
        <v>0.15714285714285714</v>
      </c>
      <c r="P8" s="30">
        <v>0</v>
      </c>
      <c r="Q8" s="26">
        <v>0</v>
      </c>
      <c r="R8" s="30">
        <v>0</v>
      </c>
      <c r="S8" s="26">
        <v>0</v>
      </c>
      <c r="T8" s="23">
        <v>0</v>
      </c>
      <c r="U8" s="26">
        <v>0</v>
      </c>
      <c r="V8" s="34">
        <f>((P8+R8+T8)/C8)</f>
        <v>0</v>
      </c>
      <c r="W8" s="23">
        <v>0</v>
      </c>
      <c r="X8" s="26">
        <v>0</v>
      </c>
      <c r="Y8" s="34">
        <v>0</v>
      </c>
      <c r="Z8" s="23">
        <v>1</v>
      </c>
      <c r="AA8" s="38">
        <v>1.43E-2</v>
      </c>
      <c r="AB8" s="23"/>
      <c r="AC8" s="39">
        <v>3.7514285714285713</v>
      </c>
    </row>
    <row r="9" spans="1:29">
      <c r="A9" s="22" t="s">
        <v>121</v>
      </c>
      <c r="B9" s="22" t="s">
        <v>64</v>
      </c>
      <c r="C9" s="30">
        <f t="shared" ref="C9:C14" si="0">SUM(D9+F9+I9+K9+M9+P9+R9+T9+W9+Z9)</f>
        <v>30</v>
      </c>
      <c r="D9" s="23">
        <v>26</v>
      </c>
      <c r="E9" s="24">
        <v>86.6666666666667</v>
      </c>
      <c r="F9" s="30">
        <v>1</v>
      </c>
      <c r="G9" s="24">
        <v>3.3333333333333299</v>
      </c>
      <c r="H9" s="34">
        <f t="shared" ref="H9:H13" si="1">((D9+F9)/C9)</f>
        <v>0.9</v>
      </c>
      <c r="I9" s="30">
        <v>1</v>
      </c>
      <c r="J9" s="26">
        <v>3.3333333333333299</v>
      </c>
      <c r="K9" s="30">
        <v>0</v>
      </c>
      <c r="L9" s="26">
        <v>0</v>
      </c>
      <c r="M9" s="30">
        <v>2</v>
      </c>
      <c r="N9" s="26">
        <v>6.6666666666666696</v>
      </c>
      <c r="O9" s="34">
        <f t="shared" ref="O9:O13" si="2">((I9+K9+M9)/C9)</f>
        <v>0.1</v>
      </c>
      <c r="P9" s="30">
        <v>0</v>
      </c>
      <c r="Q9" s="26">
        <v>0</v>
      </c>
      <c r="R9" s="30">
        <v>0</v>
      </c>
      <c r="S9" s="26">
        <v>0</v>
      </c>
      <c r="T9" s="23">
        <v>0</v>
      </c>
      <c r="U9" s="26">
        <v>0</v>
      </c>
      <c r="V9" s="34">
        <f t="shared" ref="V9:V13" si="3">((P9+R9+T9)/C9)</f>
        <v>0</v>
      </c>
      <c r="W9" s="23">
        <v>0</v>
      </c>
      <c r="X9" s="26">
        <v>0</v>
      </c>
      <c r="Y9" s="34">
        <v>0</v>
      </c>
      <c r="Z9" s="23">
        <v>0</v>
      </c>
      <c r="AA9" s="38">
        <v>0</v>
      </c>
      <c r="AB9" s="23"/>
      <c r="AC9" s="39">
        <v>3.88</v>
      </c>
    </row>
    <row r="10" spans="1:29">
      <c r="A10" s="22" t="s">
        <v>121</v>
      </c>
      <c r="B10" s="22" t="s">
        <v>66</v>
      </c>
      <c r="C10" s="30">
        <f>SUM(D10+F10+I10+K10+M10+P10+R10+T10+W10+Z10)</f>
        <v>60</v>
      </c>
      <c r="D10" s="23">
        <v>44</v>
      </c>
      <c r="E10" s="24">
        <v>73.3333333333333</v>
      </c>
      <c r="F10" s="30">
        <v>7</v>
      </c>
      <c r="G10" s="24">
        <v>11.6666666666667</v>
      </c>
      <c r="H10" s="34">
        <f t="shared" si="1"/>
        <v>0.85</v>
      </c>
      <c r="I10" s="30">
        <v>3</v>
      </c>
      <c r="J10" s="26">
        <v>5</v>
      </c>
      <c r="K10" s="30">
        <v>5</v>
      </c>
      <c r="L10" s="26">
        <v>8.3333333333333304</v>
      </c>
      <c r="M10" s="30">
        <v>0</v>
      </c>
      <c r="N10" s="26">
        <v>0</v>
      </c>
      <c r="O10" s="34">
        <f t="shared" si="2"/>
        <v>0.13333333333333333</v>
      </c>
      <c r="P10" s="30">
        <v>0</v>
      </c>
      <c r="Q10" s="26">
        <v>0</v>
      </c>
      <c r="R10" s="30">
        <v>1</v>
      </c>
      <c r="S10" s="26">
        <v>1.6666666666666701</v>
      </c>
      <c r="T10" s="23">
        <v>0</v>
      </c>
      <c r="U10" s="26">
        <v>0</v>
      </c>
      <c r="V10" s="34">
        <f t="shared" si="3"/>
        <v>1.6666666666666666E-2</v>
      </c>
      <c r="W10" s="23">
        <v>0</v>
      </c>
      <c r="X10" s="26">
        <v>0</v>
      </c>
      <c r="Y10" s="34">
        <v>0</v>
      </c>
      <c r="Z10" s="23">
        <v>0</v>
      </c>
      <c r="AA10" s="38">
        <v>0</v>
      </c>
      <c r="AB10" s="23"/>
      <c r="AC10" s="39">
        <v>3.8133333333333335</v>
      </c>
    </row>
    <row r="11" spans="1:29">
      <c r="A11" s="22" t="s">
        <v>120</v>
      </c>
      <c r="B11" s="33" t="s">
        <v>126</v>
      </c>
      <c r="C11" s="30">
        <f t="shared" si="0"/>
        <v>225</v>
      </c>
      <c r="D11" s="23">
        <v>128</v>
      </c>
      <c r="E11" s="24">
        <v>56.8888888888889</v>
      </c>
      <c r="F11" s="30">
        <v>38</v>
      </c>
      <c r="G11" s="24">
        <v>16.8888888888889</v>
      </c>
      <c r="H11" s="34">
        <f t="shared" si="1"/>
        <v>0.73777777777777775</v>
      </c>
      <c r="I11" s="30">
        <v>22</v>
      </c>
      <c r="J11" s="26">
        <v>9.7777777777777803</v>
      </c>
      <c r="K11" s="30">
        <v>19</v>
      </c>
      <c r="L11" s="26">
        <v>8.4444444444444393</v>
      </c>
      <c r="M11" s="30">
        <v>4</v>
      </c>
      <c r="N11" s="26">
        <v>1.7777777777777799</v>
      </c>
      <c r="O11" s="34">
        <f t="shared" si="2"/>
        <v>0.2</v>
      </c>
      <c r="P11" s="30">
        <v>5</v>
      </c>
      <c r="Q11" s="26">
        <v>2.2222222222222201</v>
      </c>
      <c r="R11" s="30">
        <v>4</v>
      </c>
      <c r="S11" s="26">
        <v>1.7777777777777799</v>
      </c>
      <c r="T11" s="23">
        <v>3</v>
      </c>
      <c r="U11" s="26">
        <v>1.3333333333333299</v>
      </c>
      <c r="V11" s="34">
        <f t="shared" si="3"/>
        <v>5.3333333333333337E-2</v>
      </c>
      <c r="W11" s="23">
        <v>0</v>
      </c>
      <c r="X11" s="26">
        <v>0</v>
      </c>
      <c r="Y11" s="34">
        <v>0</v>
      </c>
      <c r="Z11" s="23">
        <v>2</v>
      </c>
      <c r="AA11" s="38">
        <v>8.8999999999999999E-3</v>
      </c>
      <c r="AB11" s="23"/>
      <c r="AC11" s="39">
        <v>3.633777777777778</v>
      </c>
    </row>
    <row r="12" spans="1:29">
      <c r="A12" s="22" t="s">
        <v>120</v>
      </c>
      <c r="B12" s="22" t="s">
        <v>127</v>
      </c>
      <c r="C12" s="30">
        <f t="shared" si="0"/>
        <v>16</v>
      </c>
      <c r="D12" s="30">
        <v>8</v>
      </c>
      <c r="E12" s="26">
        <v>50</v>
      </c>
      <c r="F12" s="30">
        <v>3</v>
      </c>
      <c r="G12" s="26">
        <v>18.75</v>
      </c>
      <c r="H12" s="34">
        <f t="shared" si="1"/>
        <v>0.6875</v>
      </c>
      <c r="I12" s="30">
        <v>3</v>
      </c>
      <c r="J12" s="26">
        <v>18.75</v>
      </c>
      <c r="K12" s="30">
        <v>2</v>
      </c>
      <c r="L12" s="26">
        <v>12.5</v>
      </c>
      <c r="M12" s="30">
        <v>0</v>
      </c>
      <c r="N12" s="26">
        <v>0</v>
      </c>
      <c r="O12" s="34">
        <f t="shared" si="2"/>
        <v>0.3125</v>
      </c>
      <c r="P12" s="30">
        <v>0</v>
      </c>
      <c r="Q12" s="26">
        <v>0</v>
      </c>
      <c r="R12" s="30">
        <v>0</v>
      </c>
      <c r="S12" s="26">
        <v>0</v>
      </c>
      <c r="T12" s="23">
        <v>0</v>
      </c>
      <c r="U12" s="26">
        <v>0</v>
      </c>
      <c r="V12" s="34">
        <f t="shared" si="3"/>
        <v>0</v>
      </c>
      <c r="W12" s="23">
        <v>0</v>
      </c>
      <c r="X12" s="26">
        <v>0</v>
      </c>
      <c r="Y12" s="34">
        <v>0</v>
      </c>
      <c r="Z12" s="23">
        <v>0</v>
      </c>
      <c r="AA12" s="38">
        <v>0</v>
      </c>
      <c r="AB12" s="23"/>
      <c r="AC12" s="39">
        <v>3.6875</v>
      </c>
    </row>
    <row r="13" spans="1:29">
      <c r="A13" s="22" t="s">
        <v>119</v>
      </c>
      <c r="B13" s="22" t="s">
        <v>104</v>
      </c>
      <c r="C13" s="30">
        <f t="shared" si="0"/>
        <v>23</v>
      </c>
      <c r="D13" s="30">
        <v>9</v>
      </c>
      <c r="E13" s="26">
        <v>39.130434782608702</v>
      </c>
      <c r="F13" s="30">
        <v>4</v>
      </c>
      <c r="G13" s="26">
        <v>17.3913043478261</v>
      </c>
      <c r="H13" s="34">
        <f t="shared" si="1"/>
        <v>0.56521739130434778</v>
      </c>
      <c r="I13" s="30">
        <v>6</v>
      </c>
      <c r="J13" s="26">
        <v>26.086956521739101</v>
      </c>
      <c r="K13" s="30">
        <v>1</v>
      </c>
      <c r="L13" s="26">
        <v>4.3478260869565197</v>
      </c>
      <c r="M13" s="30">
        <v>2</v>
      </c>
      <c r="N13" s="26">
        <v>8.6956521739130395</v>
      </c>
      <c r="O13" s="34">
        <f t="shared" si="2"/>
        <v>0.39130434782608697</v>
      </c>
      <c r="P13" s="30">
        <v>0</v>
      </c>
      <c r="Q13" s="26">
        <v>0</v>
      </c>
      <c r="R13" s="30">
        <v>0</v>
      </c>
      <c r="S13" s="26">
        <v>0</v>
      </c>
      <c r="T13" s="23">
        <v>0</v>
      </c>
      <c r="U13" s="26">
        <v>0</v>
      </c>
      <c r="V13" s="34">
        <f t="shared" si="3"/>
        <v>0</v>
      </c>
      <c r="W13" s="23">
        <v>0</v>
      </c>
      <c r="X13" s="26">
        <v>0</v>
      </c>
      <c r="Y13" s="34">
        <v>0</v>
      </c>
      <c r="Z13" s="23">
        <v>1</v>
      </c>
      <c r="AA13" s="38">
        <v>4.3499999999999997E-2</v>
      </c>
      <c r="AB13" s="23"/>
      <c r="AC13" s="39">
        <v>3.4347826086956523</v>
      </c>
    </row>
    <row r="14" spans="1:29" ht="15.75" thickBot="1">
      <c r="A14" s="27" t="s">
        <v>117</v>
      </c>
      <c r="B14" s="27"/>
      <c r="C14" s="32">
        <f t="shared" si="0"/>
        <v>424</v>
      </c>
      <c r="D14" s="31">
        <f>SUM(D8:D13)</f>
        <v>261</v>
      </c>
      <c r="E14" s="29">
        <f>(D14/C14)</f>
        <v>0.61556603773584906</v>
      </c>
      <c r="F14" s="31">
        <f>SUM(F8:F13)</f>
        <v>65</v>
      </c>
      <c r="G14" s="29">
        <f>(F14/C14)</f>
        <v>0.15330188679245282</v>
      </c>
      <c r="H14" s="29">
        <f>(E14+G14)</f>
        <v>0.76886792452830188</v>
      </c>
      <c r="I14" s="31">
        <f>SUM(I8:I13)</f>
        <v>41</v>
      </c>
      <c r="J14" s="29">
        <f>(I14/C14)</f>
        <v>9.6698113207547176E-2</v>
      </c>
      <c r="K14" s="31">
        <f>SUM(K8:K13)</f>
        <v>30</v>
      </c>
      <c r="L14" s="29">
        <f>(K14/C14)</f>
        <v>7.0754716981132074E-2</v>
      </c>
      <c r="M14" s="31">
        <f>SUM(M8:M13)</f>
        <v>10</v>
      </c>
      <c r="N14" s="29">
        <f>(M14/C14)</f>
        <v>2.358490566037736E-2</v>
      </c>
      <c r="O14" s="29">
        <f>(J14+L14+N14)</f>
        <v>0.19103773584905659</v>
      </c>
      <c r="P14" s="31">
        <f>SUM(P8:P13)</f>
        <v>5</v>
      </c>
      <c r="Q14" s="28">
        <f>(P14/C14)</f>
        <v>1.179245283018868E-2</v>
      </c>
      <c r="R14" s="31">
        <f>SUM(R8:R13)</f>
        <v>5</v>
      </c>
      <c r="S14" s="29">
        <f>(R14/C14)</f>
        <v>1.179245283018868E-2</v>
      </c>
      <c r="T14" s="31">
        <f>SUM(T8:T13)</f>
        <v>3</v>
      </c>
      <c r="U14" s="29">
        <f>(T14/C14)</f>
        <v>7.0754716981132077E-3</v>
      </c>
      <c r="V14" s="29">
        <f>(Q14+S14+U14)</f>
        <v>3.0660377358490566E-2</v>
      </c>
      <c r="W14" s="31">
        <f>SUM(W8:W13)</f>
        <v>0</v>
      </c>
      <c r="X14" s="29">
        <f>(W14/C14)</f>
        <v>0</v>
      </c>
      <c r="Y14" s="29">
        <f>(X14)</f>
        <v>0</v>
      </c>
      <c r="Z14" s="31">
        <f>SUM(Z8:Z13)</f>
        <v>4</v>
      </c>
      <c r="AA14" s="29">
        <f>(Z14/C14)</f>
        <v>9.433962264150943E-3</v>
      </c>
      <c r="AB14" s="28"/>
      <c r="AC14" s="28"/>
    </row>
    <row r="15" spans="1:29" ht="15.75" thickTop="1"/>
  </sheetData>
  <mergeCells count="3">
    <mergeCell ref="A1:AB1"/>
    <mergeCell ref="A2:AB2"/>
    <mergeCell ref="A4:AB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University of Mary Washington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University of Mary Washington</dc:creator>
  <cp:keywords/>
  <dc:description/>
  <cp:lastModifiedBy/>
  <cp:revision/>
  <dcterms:created xsi:type="dcterms:W3CDTF">2017-09-13T14:42:25Z</dcterms:created>
  <dcterms:modified xsi:type="dcterms:W3CDTF">2024-09-11T18:53:27Z</dcterms:modified>
  <cp:category/>
  <cp:contentStatus/>
</cp:coreProperties>
</file>