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ta Request Files\Grade Distribution Reports\University Wide Summary\"/>
    </mc:Choice>
  </mc:AlternateContent>
  <xr:revisionPtr revIDLastSave="0" documentId="13_ncr:1_{05BCF1FE-A6C1-4370-8156-2380B712EBF6}" xr6:coauthVersionLast="36" xr6:coauthVersionMax="47" xr10:uidLastSave="{00000000-0000-0000-0000-000000000000}"/>
  <bookViews>
    <workbookView xWindow="25080" yWindow="-120" windowWidth="19440" windowHeight="15000" tabRatio="808" activeTab="3" xr2:uid="{00000000-000D-0000-FFFF-FFFF00000000}"/>
  </bookViews>
  <sheets>
    <sheet name="Undergraduate Fall 2022" sheetId="12" r:id="rId1"/>
    <sheet name="Graduate Fall 2022" sheetId="7" r:id="rId2"/>
    <sheet name="Undergraduate Spring 2023" sheetId="11" r:id="rId3"/>
    <sheet name="Graduate Spring 2023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2" l="1"/>
  <c r="C86" i="12"/>
  <c r="C84" i="12"/>
  <c r="AB86" i="12"/>
  <c r="Y86" i="12"/>
  <c r="W86" i="12"/>
  <c r="T86" i="12"/>
  <c r="R86" i="12"/>
  <c r="P86" i="12"/>
  <c r="M86" i="12"/>
  <c r="K86" i="12"/>
  <c r="I86" i="12"/>
  <c r="F86" i="12"/>
  <c r="D86" i="12"/>
  <c r="N86" i="12"/>
  <c r="AB85" i="12"/>
  <c r="Y85" i="12"/>
  <c r="W85" i="12"/>
  <c r="T85" i="12"/>
  <c r="R85" i="12"/>
  <c r="P85" i="12"/>
  <c r="M85" i="12"/>
  <c r="K85" i="12"/>
  <c r="I85" i="12"/>
  <c r="F85" i="12"/>
  <c r="D85" i="12"/>
  <c r="AB84" i="12"/>
  <c r="Y84" i="12"/>
  <c r="W84" i="12"/>
  <c r="T84" i="12"/>
  <c r="R84" i="12"/>
  <c r="P84" i="12"/>
  <c r="M84" i="12"/>
  <c r="K84" i="12"/>
  <c r="I84" i="12"/>
  <c r="F84" i="12"/>
  <c r="D84" i="12"/>
  <c r="C85" i="11"/>
  <c r="AB86" i="11"/>
  <c r="Y86" i="11"/>
  <c r="W86" i="11"/>
  <c r="T86" i="11"/>
  <c r="R86" i="11"/>
  <c r="P86" i="11"/>
  <c r="M86" i="11"/>
  <c r="K86" i="11"/>
  <c r="I86" i="11"/>
  <c r="F86" i="11"/>
  <c r="D86" i="11"/>
  <c r="C86" i="11"/>
  <c r="C87" i="11"/>
  <c r="AB87" i="11"/>
  <c r="Y87" i="11"/>
  <c r="W87" i="11"/>
  <c r="T87" i="11"/>
  <c r="R87" i="11"/>
  <c r="P87" i="11"/>
  <c r="M87" i="11"/>
  <c r="K87" i="11"/>
  <c r="I87" i="11"/>
  <c r="J87" i="11" s="1"/>
  <c r="F87" i="11"/>
  <c r="G87" i="11" s="1"/>
  <c r="D87" i="11"/>
  <c r="E87" i="11" s="1"/>
  <c r="X87" i="11"/>
  <c r="AB85" i="11"/>
  <c r="Y85" i="11"/>
  <c r="W85" i="11"/>
  <c r="T85" i="11"/>
  <c r="R85" i="11"/>
  <c r="P85" i="11"/>
  <c r="M85" i="11"/>
  <c r="K85" i="11"/>
  <c r="I85" i="11"/>
  <c r="F85" i="11"/>
  <c r="D85" i="11"/>
  <c r="Z87" i="11"/>
  <c r="U87" i="11"/>
  <c r="Q87" i="11"/>
  <c r="N87" i="11"/>
  <c r="L87" i="11"/>
  <c r="AA47" i="12"/>
  <c r="V47" i="12"/>
  <c r="O47" i="12"/>
  <c r="H47" i="12"/>
  <c r="C74" i="12"/>
  <c r="O74" i="12" s="1"/>
  <c r="C62" i="12"/>
  <c r="H62" i="12" s="1"/>
  <c r="C63" i="12"/>
  <c r="V63" i="12" s="1"/>
  <c r="C64" i="12"/>
  <c r="H64" i="12" s="1"/>
  <c r="C65" i="12"/>
  <c r="H65" i="12" s="1"/>
  <c r="C66" i="12"/>
  <c r="H66" i="12" s="1"/>
  <c r="C67" i="12"/>
  <c r="H67" i="12" s="1"/>
  <c r="C55" i="12"/>
  <c r="O55" i="12" s="1"/>
  <c r="C49" i="12"/>
  <c r="O49" i="12" s="1"/>
  <c r="C50" i="12"/>
  <c r="O50" i="12" s="1"/>
  <c r="C25" i="12"/>
  <c r="V25" i="12" s="1"/>
  <c r="C26" i="12"/>
  <c r="O26" i="12" s="1"/>
  <c r="C24" i="12"/>
  <c r="O24" i="12" s="1"/>
  <c r="AB78" i="12"/>
  <c r="Y78" i="12"/>
  <c r="W78" i="12"/>
  <c r="T78" i="12"/>
  <c r="R78" i="12"/>
  <c r="P78" i="12"/>
  <c r="M78" i="12"/>
  <c r="K78" i="12"/>
  <c r="I78" i="12"/>
  <c r="F78" i="12"/>
  <c r="D78" i="12"/>
  <c r="C77" i="12"/>
  <c r="V77" i="12" s="1"/>
  <c r="C76" i="12"/>
  <c r="AA76" i="12" s="1"/>
  <c r="C75" i="12"/>
  <c r="H75" i="12" s="1"/>
  <c r="C73" i="12"/>
  <c r="V73" i="12" s="1"/>
  <c r="C72" i="12"/>
  <c r="V72" i="12" s="1"/>
  <c r="C71" i="12"/>
  <c r="AA71" i="12" s="1"/>
  <c r="C70" i="12"/>
  <c r="V70" i="12" s="1"/>
  <c r="C69" i="12"/>
  <c r="H69" i="12" s="1"/>
  <c r="C68" i="12"/>
  <c r="AA68" i="12" s="1"/>
  <c r="C61" i="12"/>
  <c r="AA61" i="12" s="1"/>
  <c r="C60" i="12"/>
  <c r="AA60" i="12" s="1"/>
  <c r="C59" i="12"/>
  <c r="O59" i="12" s="1"/>
  <c r="C58" i="12"/>
  <c r="AA58" i="12" s="1"/>
  <c r="C57" i="12"/>
  <c r="AA57" i="12" s="1"/>
  <c r="C56" i="12"/>
  <c r="H56" i="12" s="1"/>
  <c r="C54" i="12"/>
  <c r="V54" i="12" s="1"/>
  <c r="C53" i="12"/>
  <c r="O53" i="12" s="1"/>
  <c r="C52" i="12"/>
  <c r="H52" i="12" s="1"/>
  <c r="C51" i="12"/>
  <c r="V51" i="12" s="1"/>
  <c r="C48" i="12"/>
  <c r="O48" i="12" s="1"/>
  <c r="C46" i="12"/>
  <c r="V46" i="12" s="1"/>
  <c r="C45" i="12"/>
  <c r="O45" i="12" s="1"/>
  <c r="C44" i="12"/>
  <c r="O44" i="12" s="1"/>
  <c r="C43" i="12"/>
  <c r="V43" i="12" s="1"/>
  <c r="C42" i="12"/>
  <c r="V42" i="12" s="1"/>
  <c r="C41" i="12"/>
  <c r="AA41" i="12" s="1"/>
  <c r="C40" i="12"/>
  <c r="AA40" i="12" s="1"/>
  <c r="C39" i="12"/>
  <c r="O39" i="12" s="1"/>
  <c r="C38" i="12"/>
  <c r="AA38" i="12" s="1"/>
  <c r="C37" i="12"/>
  <c r="AA37" i="12" s="1"/>
  <c r="C36" i="12"/>
  <c r="H36" i="12" s="1"/>
  <c r="C35" i="12"/>
  <c r="V35" i="12" s="1"/>
  <c r="C34" i="12"/>
  <c r="V34" i="12" s="1"/>
  <c r="C33" i="12"/>
  <c r="AA33" i="12" s="1"/>
  <c r="C32" i="12"/>
  <c r="AA32" i="12" s="1"/>
  <c r="C31" i="12"/>
  <c r="O31" i="12" s="1"/>
  <c r="C30" i="12"/>
  <c r="AA30" i="12" s="1"/>
  <c r="C29" i="12"/>
  <c r="AA29" i="12" s="1"/>
  <c r="C28" i="12"/>
  <c r="H28" i="12" s="1"/>
  <c r="C27" i="12"/>
  <c r="V27" i="12" s="1"/>
  <c r="C23" i="12"/>
  <c r="O23" i="12" s="1"/>
  <c r="C22" i="12"/>
  <c r="AA22" i="12" s="1"/>
  <c r="C21" i="12"/>
  <c r="O21" i="12" s="1"/>
  <c r="C20" i="12"/>
  <c r="AA20" i="12" s="1"/>
  <c r="C19" i="12"/>
  <c r="AA19" i="12" s="1"/>
  <c r="C18" i="12"/>
  <c r="H18" i="12" s="1"/>
  <c r="C17" i="12"/>
  <c r="V17" i="12" s="1"/>
  <c r="C16" i="12"/>
  <c r="V16" i="12" s="1"/>
  <c r="C15" i="12"/>
  <c r="AA15" i="12" s="1"/>
  <c r="C14" i="12"/>
  <c r="AA14" i="12" s="1"/>
  <c r="C13" i="12"/>
  <c r="O13" i="12" s="1"/>
  <c r="C12" i="12"/>
  <c r="H12" i="12" s="1"/>
  <c r="C11" i="12"/>
  <c r="AA11" i="12" s="1"/>
  <c r="C10" i="12"/>
  <c r="O10" i="12" s="1"/>
  <c r="C9" i="12"/>
  <c r="V9" i="12" s="1"/>
  <c r="C8" i="12"/>
  <c r="V8" i="12" s="1"/>
  <c r="H48" i="11"/>
  <c r="AB14" i="7"/>
  <c r="C75" i="11"/>
  <c r="O75" i="11" s="1"/>
  <c r="C68" i="11"/>
  <c r="O68" i="11" s="1"/>
  <c r="C63" i="11"/>
  <c r="H63" i="11" s="1"/>
  <c r="C56" i="11"/>
  <c r="H56" i="11" s="1"/>
  <c r="C51" i="11"/>
  <c r="O51" i="11" s="1"/>
  <c r="C50" i="11"/>
  <c r="H50" i="11" s="1"/>
  <c r="C27" i="11"/>
  <c r="O27" i="11" s="1"/>
  <c r="C25" i="11"/>
  <c r="H25" i="11" s="1"/>
  <c r="AB79" i="11"/>
  <c r="Y79" i="11"/>
  <c r="W79" i="11"/>
  <c r="T79" i="11"/>
  <c r="R79" i="11"/>
  <c r="P79" i="11"/>
  <c r="M79" i="11"/>
  <c r="K79" i="11"/>
  <c r="I79" i="11"/>
  <c r="F79" i="11"/>
  <c r="D79" i="11"/>
  <c r="C78" i="11"/>
  <c r="AA78" i="11" s="1"/>
  <c r="C77" i="11"/>
  <c r="O77" i="11" s="1"/>
  <c r="C76" i="11"/>
  <c r="H76" i="11" s="1"/>
  <c r="C74" i="11"/>
  <c r="AA74" i="11" s="1"/>
  <c r="C73" i="11"/>
  <c r="H73" i="11" s="1"/>
  <c r="C72" i="11"/>
  <c r="AA72" i="11" s="1"/>
  <c r="C71" i="11"/>
  <c r="V71" i="11" s="1"/>
  <c r="C70" i="11"/>
  <c r="V70" i="11" s="1"/>
  <c r="C69" i="11"/>
  <c r="AA69" i="11" s="1"/>
  <c r="C67" i="11"/>
  <c r="O67" i="11" s="1"/>
  <c r="C66" i="11"/>
  <c r="O66" i="11" s="1"/>
  <c r="C65" i="11"/>
  <c r="AA65" i="11" s="1"/>
  <c r="C64" i="11"/>
  <c r="H64" i="11" s="1"/>
  <c r="C62" i="11"/>
  <c r="AA62" i="11" s="1"/>
  <c r="C61" i="11"/>
  <c r="V61" i="11" s="1"/>
  <c r="C60" i="11"/>
  <c r="O60" i="11" s="1"/>
  <c r="C59" i="11"/>
  <c r="AA59" i="11" s="1"/>
  <c r="C58" i="11"/>
  <c r="O58" i="11" s="1"/>
  <c r="C57" i="11"/>
  <c r="AA57" i="11" s="1"/>
  <c r="C55" i="11"/>
  <c r="AA55" i="11" s="1"/>
  <c r="C54" i="11"/>
  <c r="H54" i="11" s="1"/>
  <c r="C53" i="11"/>
  <c r="H53" i="11" s="1"/>
  <c r="C52" i="11"/>
  <c r="V52" i="11" s="1"/>
  <c r="C49" i="11"/>
  <c r="AA49" i="11" s="1"/>
  <c r="AA48" i="11"/>
  <c r="V48" i="11"/>
  <c r="O48" i="11"/>
  <c r="C47" i="11"/>
  <c r="H47" i="11" s="1"/>
  <c r="C46" i="11"/>
  <c r="O46" i="11" s="1"/>
  <c r="C45" i="11"/>
  <c r="O45" i="11" s="1"/>
  <c r="C44" i="11"/>
  <c r="AA44" i="11" s="1"/>
  <c r="C43" i="11"/>
  <c r="H43" i="11" s="1"/>
  <c r="C42" i="11"/>
  <c r="H42" i="11" s="1"/>
  <c r="C41" i="11"/>
  <c r="V41" i="11" s="1"/>
  <c r="C40" i="11"/>
  <c r="AA40" i="11" s="1"/>
  <c r="C39" i="11"/>
  <c r="AA39" i="11" s="1"/>
  <c r="C38" i="11"/>
  <c r="O38" i="11" s="1"/>
  <c r="C37" i="11"/>
  <c r="O37" i="11" s="1"/>
  <c r="C36" i="11"/>
  <c r="AA36" i="11" s="1"/>
  <c r="C35" i="11"/>
  <c r="H35" i="11" s="1"/>
  <c r="C34" i="11"/>
  <c r="O34" i="11" s="1"/>
  <c r="C33" i="11"/>
  <c r="V33" i="11" s="1"/>
  <c r="C32" i="11"/>
  <c r="V32" i="11" s="1"/>
  <c r="C31" i="11"/>
  <c r="AA31" i="11" s="1"/>
  <c r="C30" i="11"/>
  <c r="O30" i="11" s="1"/>
  <c r="C29" i="11"/>
  <c r="V29" i="11" s="1"/>
  <c r="C28" i="11"/>
  <c r="AA28" i="11" s="1"/>
  <c r="C26" i="11"/>
  <c r="H26" i="11" s="1"/>
  <c r="C24" i="11"/>
  <c r="AA24" i="11" s="1"/>
  <c r="C23" i="11"/>
  <c r="V23" i="11" s="1"/>
  <c r="C22" i="11"/>
  <c r="AA22" i="11" s="1"/>
  <c r="C21" i="11"/>
  <c r="H21" i="11" s="1"/>
  <c r="C19" i="11"/>
  <c r="O19" i="11" s="1"/>
  <c r="C18" i="11"/>
  <c r="V18" i="11" s="1"/>
  <c r="C17" i="11"/>
  <c r="AA17" i="11" s="1"/>
  <c r="C16" i="11"/>
  <c r="H16" i="11" s="1"/>
  <c r="C15" i="11"/>
  <c r="O15" i="11" s="1"/>
  <c r="C14" i="11"/>
  <c r="V14" i="11" s="1"/>
  <c r="C13" i="11"/>
  <c r="V13" i="11" s="1"/>
  <c r="C12" i="11"/>
  <c r="AA12" i="11" s="1"/>
  <c r="C11" i="11"/>
  <c r="O11" i="11" s="1"/>
  <c r="C10" i="11"/>
  <c r="V10" i="11" s="1"/>
  <c r="C9" i="11"/>
  <c r="AA9" i="11" s="1"/>
  <c r="C8" i="11"/>
  <c r="H8" i="11" s="1"/>
  <c r="D14" i="9"/>
  <c r="Z86" i="12" l="1"/>
  <c r="E85" i="12"/>
  <c r="J85" i="12"/>
  <c r="J86" i="12"/>
  <c r="Q86" i="12"/>
  <c r="L85" i="12"/>
  <c r="E86" i="12"/>
  <c r="L86" i="12"/>
  <c r="O86" i="12" s="1"/>
  <c r="S86" i="12"/>
  <c r="AA25" i="12"/>
  <c r="N85" i="12"/>
  <c r="G86" i="12"/>
  <c r="U86" i="12"/>
  <c r="AC86" i="12"/>
  <c r="S84" i="12"/>
  <c r="X86" i="12"/>
  <c r="AA86" i="12" s="1"/>
  <c r="L84" i="12"/>
  <c r="G84" i="12"/>
  <c r="X84" i="12"/>
  <c r="H86" i="12"/>
  <c r="V86" i="12"/>
  <c r="Q86" i="11"/>
  <c r="E86" i="11"/>
  <c r="Z86" i="11"/>
  <c r="L86" i="11"/>
  <c r="AC86" i="11"/>
  <c r="J86" i="11"/>
  <c r="S86" i="11"/>
  <c r="X86" i="11"/>
  <c r="AA86" i="11" s="1"/>
  <c r="N86" i="11"/>
  <c r="O86" i="11" s="1"/>
  <c r="U86" i="11"/>
  <c r="O87" i="11"/>
  <c r="AC87" i="11"/>
  <c r="S87" i="11"/>
  <c r="AA87" i="11"/>
  <c r="X85" i="11"/>
  <c r="S85" i="11"/>
  <c r="E85" i="11"/>
  <c r="L85" i="11"/>
  <c r="U85" i="11"/>
  <c r="Z85" i="11"/>
  <c r="G85" i="11"/>
  <c r="N85" i="11"/>
  <c r="AC85" i="11"/>
  <c r="J85" i="11"/>
  <c r="Q85" i="11"/>
  <c r="H87" i="11"/>
  <c r="V87" i="11"/>
  <c r="G86" i="11"/>
  <c r="H86" i="11" s="1"/>
  <c r="AA21" i="12"/>
  <c r="AA53" i="12"/>
  <c r="AA49" i="12"/>
  <c r="AA73" i="12"/>
  <c r="AA17" i="12"/>
  <c r="AA77" i="12"/>
  <c r="AA69" i="12"/>
  <c r="AA13" i="12"/>
  <c r="AA65" i="12"/>
  <c r="AA9" i="12"/>
  <c r="V61" i="12"/>
  <c r="V53" i="12"/>
  <c r="AA72" i="12"/>
  <c r="AA64" i="12"/>
  <c r="AA56" i="12"/>
  <c r="AA48" i="12"/>
  <c r="AA24" i="12"/>
  <c r="AA16" i="12"/>
  <c r="H50" i="12"/>
  <c r="AA63" i="12"/>
  <c r="AA55" i="12"/>
  <c r="AA39" i="12"/>
  <c r="AA31" i="12"/>
  <c r="AA23" i="12"/>
  <c r="V45" i="12"/>
  <c r="AA70" i="12"/>
  <c r="AA62" i="12"/>
  <c r="AA54" i="12"/>
  <c r="AA46" i="12"/>
  <c r="AA52" i="12"/>
  <c r="AA44" i="12"/>
  <c r="AA36" i="12"/>
  <c r="AA28" i="12"/>
  <c r="AA12" i="12"/>
  <c r="AA75" i="12"/>
  <c r="AA67" i="12"/>
  <c r="AA59" i="12"/>
  <c r="AA51" i="12"/>
  <c r="AA43" i="12"/>
  <c r="AA35" i="12"/>
  <c r="AA27" i="12"/>
  <c r="AA45" i="12"/>
  <c r="V69" i="12"/>
  <c r="AA74" i="12"/>
  <c r="AA66" i="12"/>
  <c r="AA50" i="12"/>
  <c r="AA42" i="12"/>
  <c r="AA34" i="12"/>
  <c r="AA26" i="12"/>
  <c r="AA18" i="12"/>
  <c r="AA10" i="12"/>
  <c r="V76" i="12"/>
  <c r="V68" i="12"/>
  <c r="V60" i="12"/>
  <c r="V52" i="12"/>
  <c r="V44" i="12"/>
  <c r="H26" i="12"/>
  <c r="V26" i="12"/>
  <c r="V75" i="12"/>
  <c r="V67" i="12"/>
  <c r="V59" i="12"/>
  <c r="V74" i="12"/>
  <c r="V66" i="12"/>
  <c r="V58" i="12"/>
  <c r="V50" i="12"/>
  <c r="H19" i="12"/>
  <c r="V24" i="12"/>
  <c r="V65" i="12"/>
  <c r="V57" i="12"/>
  <c r="V49" i="12"/>
  <c r="V41" i="12"/>
  <c r="H74" i="12"/>
  <c r="H11" i="12"/>
  <c r="V23" i="12"/>
  <c r="V64" i="12"/>
  <c r="V56" i="12"/>
  <c r="V48" i="12"/>
  <c r="V40" i="12"/>
  <c r="V22" i="12"/>
  <c r="V71" i="12"/>
  <c r="V55" i="12"/>
  <c r="V39" i="12"/>
  <c r="H58" i="12"/>
  <c r="V21" i="12"/>
  <c r="V62" i="12"/>
  <c r="V38" i="12"/>
  <c r="O72" i="12"/>
  <c r="H73" i="12"/>
  <c r="H57" i="12"/>
  <c r="H49" i="12"/>
  <c r="H41" i="12"/>
  <c r="H33" i="12"/>
  <c r="H25" i="12"/>
  <c r="H10" i="12"/>
  <c r="O52" i="12"/>
  <c r="O71" i="12"/>
  <c r="H42" i="12"/>
  <c r="H72" i="12"/>
  <c r="H48" i="12"/>
  <c r="H40" i="12"/>
  <c r="H32" i="12"/>
  <c r="H24" i="12"/>
  <c r="H17" i="12"/>
  <c r="H9" i="12"/>
  <c r="O62" i="12"/>
  <c r="O70" i="12"/>
  <c r="H71" i="12"/>
  <c r="H63" i="12"/>
  <c r="H55" i="12"/>
  <c r="H39" i="12"/>
  <c r="H31" i="12"/>
  <c r="H23" i="12"/>
  <c r="H16" i="12"/>
  <c r="O77" i="12"/>
  <c r="O69" i="12"/>
  <c r="H70" i="12"/>
  <c r="H54" i="12"/>
  <c r="H46" i="12"/>
  <c r="H38" i="12"/>
  <c r="H30" i="12"/>
  <c r="H22" i="12"/>
  <c r="H15" i="12"/>
  <c r="O46" i="12"/>
  <c r="O76" i="12"/>
  <c r="O68" i="12"/>
  <c r="H77" i="12"/>
  <c r="H61" i="12"/>
  <c r="H53" i="12"/>
  <c r="H45" i="12"/>
  <c r="H37" i="12"/>
  <c r="H29" i="12"/>
  <c r="H21" i="12"/>
  <c r="H14" i="12"/>
  <c r="O75" i="12"/>
  <c r="O67" i="12"/>
  <c r="H76" i="12"/>
  <c r="H68" i="12"/>
  <c r="H60" i="12"/>
  <c r="H44" i="12"/>
  <c r="H20" i="12"/>
  <c r="H13" i="12"/>
  <c r="O22" i="12"/>
  <c r="O25" i="12"/>
  <c r="H34" i="12"/>
  <c r="H59" i="12"/>
  <c r="H51" i="12"/>
  <c r="H43" i="12"/>
  <c r="H35" i="12"/>
  <c r="H27" i="12"/>
  <c r="O54" i="12"/>
  <c r="O73" i="12"/>
  <c r="H8" i="12"/>
  <c r="O65" i="12"/>
  <c r="V10" i="12"/>
  <c r="V31" i="12"/>
  <c r="O64" i="12"/>
  <c r="V13" i="12"/>
  <c r="O19" i="12"/>
  <c r="O63" i="12"/>
  <c r="AA8" i="12"/>
  <c r="O28" i="12"/>
  <c r="O37" i="12"/>
  <c r="O15" i="12"/>
  <c r="V28" i="12"/>
  <c r="O56" i="12"/>
  <c r="O11" i="12"/>
  <c r="V15" i="12"/>
  <c r="O66" i="12"/>
  <c r="C78" i="12"/>
  <c r="L78" i="12" s="1"/>
  <c r="O18" i="12"/>
  <c r="O33" i="12"/>
  <c r="O61" i="12"/>
  <c r="V18" i="12"/>
  <c r="O29" i="12"/>
  <c r="V33" i="12"/>
  <c r="O57" i="12"/>
  <c r="O36" i="12"/>
  <c r="V36" i="12"/>
  <c r="O41" i="12"/>
  <c r="O30" i="12"/>
  <c r="O38" i="12"/>
  <c r="O58" i="12"/>
  <c r="O9" i="12"/>
  <c r="V12" i="12"/>
  <c r="O17" i="12"/>
  <c r="V20" i="12"/>
  <c r="O27" i="12"/>
  <c r="V30" i="12"/>
  <c r="O35" i="12"/>
  <c r="O43" i="12"/>
  <c r="O12" i="12"/>
  <c r="O20" i="12"/>
  <c r="O14" i="12"/>
  <c r="O32" i="12"/>
  <c r="O40" i="12"/>
  <c r="O51" i="12"/>
  <c r="O60" i="12"/>
  <c r="V14" i="12"/>
  <c r="V32" i="12"/>
  <c r="O8" i="12"/>
  <c r="V11" i="12"/>
  <c r="O16" i="12"/>
  <c r="V19" i="12"/>
  <c r="V29" i="12"/>
  <c r="O34" i="12"/>
  <c r="V37" i="12"/>
  <c r="O42" i="12"/>
  <c r="AA46" i="11"/>
  <c r="V46" i="11"/>
  <c r="AA8" i="11"/>
  <c r="V8" i="11"/>
  <c r="H75" i="11"/>
  <c r="H74" i="11"/>
  <c r="H71" i="11"/>
  <c r="H70" i="11"/>
  <c r="H68" i="11"/>
  <c r="V27" i="11"/>
  <c r="H27" i="11"/>
  <c r="H78" i="11"/>
  <c r="H77" i="11"/>
  <c r="H72" i="11"/>
  <c r="H69" i="11"/>
  <c r="H67" i="11"/>
  <c r="H66" i="11"/>
  <c r="H65" i="11"/>
  <c r="H62" i="11"/>
  <c r="H61" i="11"/>
  <c r="H60" i="11"/>
  <c r="H59" i="11"/>
  <c r="H58" i="11"/>
  <c r="H57" i="11"/>
  <c r="H55" i="11"/>
  <c r="H52" i="11"/>
  <c r="H51" i="11"/>
  <c r="H49" i="11"/>
  <c r="H46" i="11"/>
  <c r="H45" i="11"/>
  <c r="H44" i="11"/>
  <c r="H41" i="11"/>
  <c r="H40" i="11"/>
  <c r="H39" i="11"/>
  <c r="H38" i="11"/>
  <c r="H37" i="11"/>
  <c r="H36" i="11"/>
  <c r="H34" i="11"/>
  <c r="H33" i="11"/>
  <c r="H32" i="11"/>
  <c r="H31" i="11"/>
  <c r="H30" i="11"/>
  <c r="H29" i="11"/>
  <c r="H28" i="11"/>
  <c r="AA27" i="11"/>
  <c r="H24" i="11"/>
  <c r="H23" i="11"/>
  <c r="H22" i="11"/>
  <c r="H19" i="11"/>
  <c r="H18" i="11"/>
  <c r="H17" i="11"/>
  <c r="H15" i="11"/>
  <c r="H14" i="11"/>
  <c r="H13" i="11"/>
  <c r="H12" i="11"/>
  <c r="H11" i="11"/>
  <c r="H10" i="11"/>
  <c r="H9" i="11"/>
  <c r="V25" i="11"/>
  <c r="AA25" i="11"/>
  <c r="AA75" i="11"/>
  <c r="V75" i="11"/>
  <c r="AA68" i="11"/>
  <c r="V68" i="11"/>
  <c r="V63" i="11"/>
  <c r="AA63" i="11"/>
  <c r="O63" i="11"/>
  <c r="AA56" i="11"/>
  <c r="V56" i="11"/>
  <c r="O56" i="11"/>
  <c r="AA51" i="11"/>
  <c r="V51" i="11"/>
  <c r="AA50" i="11"/>
  <c r="V50" i="11"/>
  <c r="O50" i="11"/>
  <c r="O25" i="11"/>
  <c r="AA23" i="11"/>
  <c r="AA32" i="11"/>
  <c r="V16" i="11"/>
  <c r="V73" i="11"/>
  <c r="AA61" i="11"/>
  <c r="O71" i="11"/>
  <c r="AA35" i="11"/>
  <c r="AA70" i="11"/>
  <c r="O52" i="11"/>
  <c r="AA71" i="11"/>
  <c r="O13" i="11"/>
  <c r="V60" i="11"/>
  <c r="O64" i="11"/>
  <c r="AA13" i="11"/>
  <c r="O35" i="11"/>
  <c r="V35" i="11"/>
  <c r="AA41" i="11"/>
  <c r="O54" i="11"/>
  <c r="O61" i="11"/>
  <c r="O73" i="11"/>
  <c r="V11" i="11"/>
  <c r="AA16" i="11"/>
  <c r="V30" i="11"/>
  <c r="AA52" i="11"/>
  <c r="AA60" i="11"/>
  <c r="V64" i="11"/>
  <c r="C79" i="11"/>
  <c r="L79" i="11" s="1"/>
  <c r="AA11" i="11"/>
  <c r="O22" i="11"/>
  <c r="AA30" i="11"/>
  <c r="O40" i="11"/>
  <c r="O47" i="11"/>
  <c r="V58" i="11"/>
  <c r="AA64" i="11"/>
  <c r="V77" i="11"/>
  <c r="O8" i="11"/>
  <c r="O14" i="11"/>
  <c r="V22" i="11"/>
  <c r="O26" i="11"/>
  <c r="O33" i="11"/>
  <c r="V40" i="11"/>
  <c r="O43" i="11"/>
  <c r="V47" i="11"/>
  <c r="O49" i="11"/>
  <c r="AA58" i="11"/>
  <c r="O70" i="11"/>
  <c r="AA77" i="11"/>
  <c r="AA14" i="11"/>
  <c r="V26" i="11"/>
  <c r="AA33" i="11"/>
  <c r="V43" i="11"/>
  <c r="AA47" i="11"/>
  <c r="V49" i="11"/>
  <c r="V19" i="11"/>
  <c r="AA26" i="11"/>
  <c r="V38" i="11"/>
  <c r="AA43" i="11"/>
  <c r="V54" i="11"/>
  <c r="AA19" i="11"/>
  <c r="O32" i="11"/>
  <c r="AA38" i="11"/>
  <c r="AA54" i="11"/>
  <c r="V67" i="11"/>
  <c r="AA73" i="11"/>
  <c r="O16" i="11"/>
  <c r="O23" i="11"/>
  <c r="O41" i="11"/>
  <c r="AA67" i="11"/>
  <c r="O18" i="11"/>
  <c r="O57" i="11"/>
  <c r="O76" i="11"/>
  <c r="V37" i="11"/>
  <c r="V45" i="11"/>
  <c r="O53" i="11"/>
  <c r="V57" i="11"/>
  <c r="O62" i="11"/>
  <c r="V66" i="11"/>
  <c r="O72" i="11"/>
  <c r="V76" i="11"/>
  <c r="AA10" i="11"/>
  <c r="O12" i="11"/>
  <c r="V15" i="11"/>
  <c r="AA18" i="11"/>
  <c r="O21" i="11"/>
  <c r="V24" i="11"/>
  <c r="AA29" i="11"/>
  <c r="O31" i="11"/>
  <c r="V34" i="11"/>
  <c r="AA37" i="11"/>
  <c r="O39" i="11"/>
  <c r="V42" i="11"/>
  <c r="AA45" i="11"/>
  <c r="V53" i="11"/>
  <c r="O59" i="11"/>
  <c r="V62" i="11"/>
  <c r="AA66" i="11"/>
  <c r="O69" i="11"/>
  <c r="V72" i="11"/>
  <c r="AA76" i="11"/>
  <c r="O78" i="11"/>
  <c r="O24" i="11"/>
  <c r="O9" i="11"/>
  <c r="V12" i="11"/>
  <c r="AA15" i="11"/>
  <c r="V21" i="11"/>
  <c r="V31" i="11"/>
  <c r="AA34" i="11"/>
  <c r="O36" i="11"/>
  <c r="V39" i="11"/>
  <c r="O44" i="11"/>
  <c r="AA53" i="11"/>
  <c r="O55" i="11"/>
  <c r="V59" i="11"/>
  <c r="O65" i="11"/>
  <c r="V69" i="11"/>
  <c r="O74" i="11"/>
  <c r="V78" i="11"/>
  <c r="O10" i="11"/>
  <c r="O29" i="11"/>
  <c r="O42" i="11"/>
  <c r="O17" i="11"/>
  <c r="AA42" i="11"/>
  <c r="V9" i="11"/>
  <c r="V17" i="11"/>
  <c r="AA21" i="11"/>
  <c r="V28" i="11"/>
  <c r="V36" i="11"/>
  <c r="V44" i="11"/>
  <c r="V55" i="11"/>
  <c r="V65" i="11"/>
  <c r="V74" i="11"/>
  <c r="O28" i="11"/>
  <c r="Z14" i="9"/>
  <c r="W14" i="9"/>
  <c r="T14" i="9"/>
  <c r="R14" i="9"/>
  <c r="P14" i="9"/>
  <c r="M14" i="9"/>
  <c r="K14" i="9"/>
  <c r="I14" i="9"/>
  <c r="F14" i="9"/>
  <c r="C13" i="9"/>
  <c r="O13" i="9" s="1"/>
  <c r="C12" i="9"/>
  <c r="H12" i="9" s="1"/>
  <c r="C11" i="9"/>
  <c r="V11" i="9" s="1"/>
  <c r="C10" i="9"/>
  <c r="H10" i="9" s="1"/>
  <c r="C9" i="9"/>
  <c r="O9" i="9" s="1"/>
  <c r="C8" i="9"/>
  <c r="H8" i="9" s="1"/>
  <c r="O85" i="12" l="1"/>
  <c r="Z84" i="12"/>
  <c r="AA84" i="12" s="1"/>
  <c r="U84" i="12"/>
  <c r="J84" i="12"/>
  <c r="Z85" i="12"/>
  <c r="AC84" i="12"/>
  <c r="Q84" i="12"/>
  <c r="AC85" i="12"/>
  <c r="U85" i="12"/>
  <c r="Q85" i="12"/>
  <c r="E84" i="12"/>
  <c r="H84" i="12" s="1"/>
  <c r="N84" i="12"/>
  <c r="O84" i="12" s="1"/>
  <c r="G85" i="12"/>
  <c r="H85" i="12" s="1"/>
  <c r="S85" i="12"/>
  <c r="X85" i="12"/>
  <c r="V84" i="12"/>
  <c r="V85" i="11"/>
  <c r="V86" i="11"/>
  <c r="AA85" i="11"/>
  <c r="H85" i="11"/>
  <c r="O85" i="11"/>
  <c r="U78" i="12"/>
  <c r="S78" i="12"/>
  <c r="E78" i="12"/>
  <c r="Q78" i="12"/>
  <c r="AC78" i="12"/>
  <c r="N78" i="12"/>
  <c r="X78" i="12"/>
  <c r="J78" i="12"/>
  <c r="G78" i="12"/>
  <c r="Z78" i="12"/>
  <c r="J79" i="11"/>
  <c r="X79" i="11"/>
  <c r="E79" i="11"/>
  <c r="G79" i="11"/>
  <c r="Q79" i="11"/>
  <c r="N79" i="11"/>
  <c r="S79" i="11"/>
  <c r="Z79" i="11"/>
  <c r="U79" i="11"/>
  <c r="AC79" i="11"/>
  <c r="V10" i="9"/>
  <c r="V12" i="9"/>
  <c r="V8" i="9"/>
  <c r="O10" i="9"/>
  <c r="O8" i="9"/>
  <c r="O12" i="9"/>
  <c r="C14" i="9"/>
  <c r="G14" i="9" s="1"/>
  <c r="H11" i="9"/>
  <c r="H13" i="9"/>
  <c r="O11" i="9"/>
  <c r="V9" i="9"/>
  <c r="V13" i="9"/>
  <c r="H9" i="9"/>
  <c r="C8" i="7"/>
  <c r="Z14" i="7"/>
  <c r="W14" i="7"/>
  <c r="T14" i="7"/>
  <c r="R14" i="7"/>
  <c r="P14" i="7"/>
  <c r="M14" i="7"/>
  <c r="K14" i="7"/>
  <c r="I14" i="7"/>
  <c r="F14" i="7"/>
  <c r="D14" i="7"/>
  <c r="C13" i="7"/>
  <c r="C12" i="7"/>
  <c r="C11" i="7"/>
  <c r="C10" i="7"/>
  <c r="C9" i="7"/>
  <c r="V85" i="12" l="1"/>
  <c r="AA85" i="12"/>
  <c r="V78" i="12"/>
  <c r="O78" i="12"/>
  <c r="H78" i="12"/>
  <c r="AA78" i="12"/>
  <c r="C14" i="7"/>
  <c r="S14" i="7" s="1"/>
  <c r="AA79" i="11"/>
  <c r="H79" i="11"/>
  <c r="O79" i="11"/>
  <c r="V79" i="11"/>
  <c r="E14" i="9"/>
  <c r="H14" i="9" s="1"/>
  <c r="U14" i="9"/>
  <c r="X14" i="9"/>
  <c r="Y14" i="9" s="1"/>
  <c r="S14" i="9"/>
  <c r="Q14" i="9"/>
  <c r="L14" i="9"/>
  <c r="N14" i="9"/>
  <c r="J14" i="9"/>
  <c r="AA14" i="9"/>
  <c r="V8" i="7"/>
  <c r="O8" i="7"/>
  <c r="H8" i="7"/>
  <c r="V9" i="7"/>
  <c r="O9" i="7"/>
  <c r="H9" i="7"/>
  <c r="V10" i="7"/>
  <c r="O10" i="7"/>
  <c r="H10" i="7"/>
  <c r="V11" i="7"/>
  <c r="O11" i="7"/>
  <c r="H11" i="7"/>
  <c r="V12" i="7"/>
  <c r="O12" i="7"/>
  <c r="H12" i="7"/>
  <c r="V13" i="7"/>
  <c r="O13" i="7"/>
  <c r="H13" i="7"/>
  <c r="L14" i="7" l="1"/>
  <c r="J14" i="7"/>
  <c r="Q14" i="7"/>
  <c r="N14" i="7"/>
  <c r="O14" i="7" s="1"/>
  <c r="G14" i="7"/>
  <c r="AA14" i="7"/>
  <c r="E14" i="7"/>
  <c r="H14" i="7" s="1"/>
  <c r="X14" i="7"/>
  <c r="Y14" i="7" s="1"/>
  <c r="U14" i="7"/>
  <c r="O14" i="9"/>
  <c r="V14" i="9"/>
  <c r="V14" i="7"/>
</calcChain>
</file>

<file path=xl/sharedStrings.xml><?xml version="1.0" encoding="utf-8"?>
<sst xmlns="http://schemas.openxmlformats.org/spreadsheetml/2006/main" count="475" uniqueCount="132">
  <si>
    <t>University of Mary Washington</t>
  </si>
  <si>
    <t>Grade Distribution Summary</t>
  </si>
  <si>
    <t>Dept</t>
  </si>
  <si>
    <t>Course</t>
  </si>
  <si>
    <t>#. Stud.</t>
  </si>
  <si>
    <t>A #</t>
  </si>
  <si>
    <t>A %</t>
  </si>
  <si>
    <t>A- #</t>
  </si>
  <si>
    <t>A- %</t>
  </si>
  <si>
    <t>Tot. A%</t>
  </si>
  <si>
    <t>B+ #</t>
  </si>
  <si>
    <t>B+ %</t>
  </si>
  <si>
    <t>B #</t>
  </si>
  <si>
    <t>B %</t>
  </si>
  <si>
    <t>B- #</t>
  </si>
  <si>
    <t>B- %</t>
  </si>
  <si>
    <t>Tot. B %</t>
  </si>
  <si>
    <t>C+ #</t>
  </si>
  <si>
    <t>C+ %</t>
  </si>
  <si>
    <t>C #</t>
  </si>
  <si>
    <t>C %</t>
  </si>
  <si>
    <t>C- #</t>
  </si>
  <si>
    <t>C- %</t>
  </si>
  <si>
    <t>Tot. C %</t>
  </si>
  <si>
    <t>D+ #</t>
  </si>
  <si>
    <t>D+ %</t>
  </si>
  <si>
    <t>D #</t>
  </si>
  <si>
    <t>D %</t>
  </si>
  <si>
    <t>Tot. D %</t>
  </si>
  <si>
    <t>F #</t>
  </si>
  <si>
    <t>F %</t>
  </si>
  <si>
    <t>AVG GPA</t>
  </si>
  <si>
    <t>BUSI</t>
  </si>
  <si>
    <t>ACCT</t>
  </si>
  <si>
    <t>HISA</t>
  </si>
  <si>
    <t>AMST</t>
  </si>
  <si>
    <t>SOAN</t>
  </si>
  <si>
    <t>ANTH</t>
  </si>
  <si>
    <t>MDFL</t>
  </si>
  <si>
    <t>ARAB</t>
  </si>
  <si>
    <t>ARTD</t>
  </si>
  <si>
    <t>ARTH</t>
  </si>
  <si>
    <t>ARTS</t>
  </si>
  <si>
    <t>BIOL</t>
  </si>
  <si>
    <t>BLAW</t>
  </si>
  <si>
    <t>BLST</t>
  </si>
  <si>
    <t>BUAD</t>
  </si>
  <si>
    <t>CHEM</t>
  </si>
  <si>
    <t>CHIN</t>
  </si>
  <si>
    <t>CIST</t>
  </si>
  <si>
    <t>CLPR</t>
  </si>
  <si>
    <t>CLAS</t>
  </si>
  <si>
    <t>ENLS</t>
  </si>
  <si>
    <t>COMM</t>
  </si>
  <si>
    <t>CPRD</t>
  </si>
  <si>
    <t>CPSC</t>
  </si>
  <si>
    <t>CYBR</t>
  </si>
  <si>
    <t>THDA</t>
  </si>
  <si>
    <t>DANC</t>
  </si>
  <si>
    <t>DATA</t>
  </si>
  <si>
    <t>DGST</t>
  </si>
  <si>
    <t>DSCI</t>
  </si>
  <si>
    <t>ECON</t>
  </si>
  <si>
    <t>FLSP</t>
  </si>
  <si>
    <t>EDSE</t>
  </si>
  <si>
    <t>CUIN</t>
  </si>
  <si>
    <t>EDUC</t>
  </si>
  <si>
    <t>ESGE</t>
  </si>
  <si>
    <t>EESC</t>
  </si>
  <si>
    <t>ENGL</t>
  </si>
  <si>
    <t>FINC</t>
  </si>
  <si>
    <t>FREN</t>
  </si>
  <si>
    <t>FSEM</t>
  </si>
  <si>
    <t>GEOG</t>
  </si>
  <si>
    <t>GERM</t>
  </si>
  <si>
    <t>GISC</t>
  </si>
  <si>
    <t>GREK</t>
  </si>
  <si>
    <t>HEPE</t>
  </si>
  <si>
    <t>HEED</t>
  </si>
  <si>
    <t>HIPR</t>
  </si>
  <si>
    <t>HISP</t>
  </si>
  <si>
    <t>HIST</t>
  </si>
  <si>
    <t>HONR</t>
  </si>
  <si>
    <t>HSCI</t>
  </si>
  <si>
    <t>IDIS</t>
  </si>
  <si>
    <t>PSIA</t>
  </si>
  <si>
    <t>INAF</t>
  </si>
  <si>
    <t>ITAL</t>
  </si>
  <si>
    <t>JAPN</t>
  </si>
  <si>
    <t>JOUR</t>
  </si>
  <si>
    <t>LATN</t>
  </si>
  <si>
    <t>LING</t>
  </si>
  <si>
    <t>ADCP</t>
  </si>
  <si>
    <t>LRSP</t>
  </si>
  <si>
    <t>MATH</t>
  </si>
  <si>
    <t>MGMT</t>
  </si>
  <si>
    <t>MIST</t>
  </si>
  <si>
    <t>MKTG</t>
  </si>
  <si>
    <t>MSCI</t>
  </si>
  <si>
    <t>MUSC</t>
  </si>
  <si>
    <t>MUHL</t>
  </si>
  <si>
    <t>MUPR</t>
  </si>
  <si>
    <t>MUTC</t>
  </si>
  <si>
    <t>MUTH</t>
  </si>
  <si>
    <t>NURS</t>
  </si>
  <si>
    <t>PHIL</t>
  </si>
  <si>
    <t>PHYD</t>
  </si>
  <si>
    <t>PHYS</t>
  </si>
  <si>
    <t>PSCI</t>
  </si>
  <si>
    <t>PSYC</t>
  </si>
  <si>
    <t>RELG</t>
  </si>
  <si>
    <t>SOCG</t>
  </si>
  <si>
    <t>SPAN</t>
  </si>
  <si>
    <t>STAT</t>
  </si>
  <si>
    <t>THEA</t>
  </si>
  <si>
    <t>URES</t>
  </si>
  <si>
    <t>WGST</t>
  </si>
  <si>
    <t>Total</t>
  </si>
  <si>
    <t>College</t>
  </si>
  <si>
    <t># Stud.</t>
  </si>
  <si>
    <t>Tot. B%</t>
  </si>
  <si>
    <t>W</t>
  </si>
  <si>
    <t>COE</t>
  </si>
  <si>
    <t>EDCI</t>
  </si>
  <si>
    <t>COB</t>
  </si>
  <si>
    <t>MSGA</t>
  </si>
  <si>
    <t>CAS</t>
  </si>
  <si>
    <t>Fall 2022 GRADUATE</t>
  </si>
  <si>
    <t>GBUS</t>
  </si>
  <si>
    <t>Spring 2023 UNDERGRADUATE</t>
  </si>
  <si>
    <t>Spring 2023 GRADUATE</t>
  </si>
  <si>
    <t>FALL 2022 UNDERGRADUATE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</si>
</sst>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0.00;\(0.00\)"/>
    <numFmt numFmtId="165" formatCode="0_);\(0\)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3" tint="-0.249977111117893"/>
      <name val="Cambria"/>
      <family val="1"/>
    </font>
    <font>
      <b/>
      <sz val="14"/>
      <color theme="3" tint="-0.249977111117893"/>
      <name val="Cambria"/>
      <family val="1"/>
    </font>
    <font>
      <sz val="9"/>
      <color rgb="FF2255AA"/>
      <name val="Calibri"/>
      <family val="2"/>
    </font>
    <font>
      <sz val="9"/>
      <color theme="1"/>
      <name val="Calibri"/>
      <family val="2"/>
    </font>
    <font>
      <b/>
      <sz val="10"/>
      <color theme="3" tint="-0.249977111117893"/>
      <name val="Cambria"/>
      <family val="1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2" applyFont="1" applyFill="1" applyBorder="1" applyAlignment="1" applyProtection="1">
      <alignment vertical="top" readingOrder="1"/>
      <protection locked="0"/>
    </xf>
    <xf numFmtId="0" fontId="8" fillId="2" borderId="1" xfId="2" applyFont="1" applyFill="1" applyBorder="1" applyAlignment="1" applyProtection="1">
      <alignment horizontal="center" vertical="center" readingOrder="1"/>
      <protection locked="0"/>
    </xf>
    <xf numFmtId="0" fontId="8" fillId="3" borderId="1" xfId="2" applyFont="1" applyFill="1" applyBorder="1" applyAlignment="1" applyProtection="1">
      <alignment horizontal="center" vertical="center" readingOrder="1"/>
      <protection locked="0"/>
    </xf>
    <xf numFmtId="0" fontId="9" fillId="0" borderId="2" xfId="0" applyFont="1" applyBorder="1"/>
    <xf numFmtId="0" fontId="11" fillId="0" borderId="3" xfId="0" applyFont="1" applyBorder="1"/>
    <xf numFmtId="164" fontId="10" fillId="0" borderId="2" xfId="1" applyNumberFormat="1" applyFont="1" applyBorder="1" applyAlignment="1" applyProtection="1">
      <alignment vertical="top" wrapText="1" readingOrder="1"/>
      <protection locked="0"/>
    </xf>
    <xf numFmtId="0" fontId="11" fillId="0" borderId="2" xfId="0" applyFont="1" applyBorder="1"/>
    <xf numFmtId="164" fontId="10" fillId="0" borderId="2" xfId="1" applyNumberFormat="1" applyFont="1" applyFill="1" applyBorder="1" applyAlignment="1" applyProtection="1">
      <alignment vertical="top" wrapText="1" readingOrder="1"/>
      <protection locked="0"/>
    </xf>
    <xf numFmtId="0" fontId="10" fillId="0" borderId="2" xfId="0" applyFont="1" applyBorder="1" applyAlignment="1" applyProtection="1">
      <alignment vertical="top" wrapText="1" readingOrder="1"/>
      <protection locked="0"/>
    </xf>
    <xf numFmtId="0" fontId="11" fillId="0" borderId="4" xfId="0" applyFont="1" applyBorder="1"/>
    <xf numFmtId="0" fontId="10" fillId="0" borderId="3" xfId="0" applyFont="1" applyBorder="1" applyAlignment="1" applyProtection="1">
      <alignment vertical="top" wrapText="1" readingOrder="1"/>
      <protection locked="0"/>
    </xf>
    <xf numFmtId="0" fontId="11" fillId="5" borderId="2" xfId="0" applyFont="1" applyFill="1" applyBorder="1"/>
    <xf numFmtId="164" fontId="11" fillId="0" borderId="2" xfId="0" applyNumberFormat="1" applyFont="1" applyBorder="1"/>
    <xf numFmtId="0" fontId="9" fillId="0" borderId="1" xfId="0" applyFont="1" applyBorder="1"/>
    <xf numFmtId="0" fontId="12" fillId="0" borderId="1" xfId="0" applyFont="1" applyBorder="1"/>
    <xf numFmtId="10" fontId="12" fillId="0" borderId="1" xfId="0" applyNumberFormat="1" applyFont="1" applyBorder="1"/>
    <xf numFmtId="0" fontId="8" fillId="6" borderId="2" xfId="2" applyFont="1" applyFill="1" applyBorder="1" applyAlignment="1" applyProtection="1">
      <alignment horizontal="center" vertical="center" readingOrder="1"/>
      <protection locked="0"/>
    </xf>
    <xf numFmtId="0" fontId="13" fillId="0" borderId="2" xfId="0" applyFont="1" applyBorder="1"/>
    <xf numFmtId="0" fontId="14" fillId="0" borderId="2" xfId="0" applyFont="1" applyBorder="1" applyAlignment="1">
      <alignment horizontal="right" readingOrder="1"/>
    </xf>
    <xf numFmtId="0" fontId="14" fillId="0" borderId="2" xfId="1" applyNumberFormat="1" applyFont="1" applyBorder="1" applyAlignment="1">
      <alignment horizontal="right" readingOrder="1"/>
    </xf>
    <xf numFmtId="164" fontId="15" fillId="6" borderId="2" xfId="1" applyNumberFormat="1" applyFont="1" applyFill="1" applyBorder="1" applyAlignment="1">
      <alignment horizontal="right" readingOrder="1"/>
    </xf>
    <xf numFmtId="2" fontId="14" fillId="0" borderId="2" xfId="1" applyNumberFormat="1" applyFont="1" applyBorder="1" applyAlignment="1">
      <alignment horizontal="right" readingOrder="1"/>
    </xf>
    <xf numFmtId="0" fontId="15" fillId="0" borderId="1" xfId="0" applyFont="1" applyBorder="1"/>
    <xf numFmtId="0" fontId="15" fillId="0" borderId="1" xfId="0" applyFont="1" applyBorder="1" applyAlignment="1">
      <alignment horizontal="right" readingOrder="1"/>
    </xf>
    <xf numFmtId="10" fontId="15" fillId="0" borderId="1" xfId="0" applyNumberFormat="1" applyFont="1" applyBorder="1" applyAlignment="1">
      <alignment horizontal="right" readingOrder="1"/>
    </xf>
    <xf numFmtId="1" fontId="14" fillId="0" borderId="2" xfId="0" applyNumberFormat="1" applyFont="1" applyBorder="1" applyAlignment="1">
      <alignment horizontal="right" readingOrder="1"/>
    </xf>
    <xf numFmtId="1" fontId="15" fillId="0" borderId="1" xfId="0" applyNumberFormat="1" applyFont="1" applyBorder="1" applyAlignment="1">
      <alignment horizontal="right" readingOrder="1"/>
    </xf>
    <xf numFmtId="1" fontId="14" fillId="0" borderId="1" xfId="0" applyNumberFormat="1" applyFont="1" applyBorder="1" applyAlignment="1">
      <alignment horizontal="right" readingOrder="1"/>
    </xf>
    <xf numFmtId="0" fontId="13" fillId="0" borderId="5" xfId="0" applyFont="1" applyBorder="1"/>
    <xf numFmtId="10" fontId="15" fillId="6" borderId="3" xfId="0" applyNumberFormat="1" applyFont="1" applyFill="1" applyBorder="1" applyAlignment="1">
      <alignment horizontal="right" readingOrder="1"/>
    </xf>
    <xf numFmtId="0" fontId="11" fillId="0" borderId="6" xfId="0" applyFont="1" applyBorder="1"/>
    <xf numFmtId="164" fontId="10" fillId="0" borderId="3" xfId="1" applyNumberFormat="1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>
      <alignment horizontal="center" vertical="center"/>
    </xf>
    <xf numFmtId="10" fontId="15" fillId="6" borderId="2" xfId="1" applyNumberFormat="1" applyFont="1" applyFill="1" applyBorder="1" applyAlignment="1">
      <alignment horizontal="right" readingOrder="1"/>
    </xf>
    <xf numFmtId="2" fontId="14" fillId="0" borderId="2" xfId="0" applyNumberFormat="1" applyFont="1" applyBorder="1" applyAlignment="1">
      <alignment horizontal="right" readingOrder="1"/>
    </xf>
    <xf numFmtId="2" fontId="15" fillId="0" borderId="1" xfId="0" applyNumberFormat="1" applyFont="1" applyBorder="1" applyAlignment="1">
      <alignment horizontal="right" readingOrder="1"/>
    </xf>
    <xf numFmtId="2" fontId="11" fillId="0" borderId="2" xfId="0" applyNumberFormat="1" applyFont="1" applyBorder="1"/>
    <xf numFmtId="164" fontId="11" fillId="0" borderId="2" xfId="0" applyNumberFormat="1" applyFont="1" applyBorder="1" applyAlignment="1">
      <alignment vertical="top" wrapText="1" readingOrder="1"/>
    </xf>
    <xf numFmtId="164" fontId="11" fillId="0" borderId="2" xfId="1" applyNumberFormat="1" applyFont="1" applyFill="1" applyBorder="1" applyAlignment="1" applyProtection="1">
      <alignment vertical="top" wrapText="1" readingOrder="1"/>
      <protection locked="0"/>
    </xf>
    <xf numFmtId="164" fontId="11" fillId="0" borderId="3" xfId="0" applyNumberFormat="1" applyFont="1" applyBorder="1"/>
    <xf numFmtId="0" fontId="8" fillId="4" borderId="1" xfId="2" applyFont="1" applyFill="1" applyBorder="1" applyAlignment="1" applyProtection="1">
      <alignment vertical="top" readingOrder="1"/>
      <protection locked="0"/>
    </xf>
    <xf numFmtId="0" fontId="8" fillId="4" borderId="1" xfId="2" applyFont="1" applyFill="1" applyBorder="1" applyAlignment="1" applyProtection="1">
      <alignment horizontal="center" vertical="center" readingOrder="1"/>
      <protection locked="0"/>
    </xf>
    <xf numFmtId="0" fontId="8" fillId="6" borderId="1" xfId="2" applyFont="1" applyFill="1" applyBorder="1" applyAlignment="1" applyProtection="1">
      <alignment horizontal="center" vertical="center" readingOrder="1"/>
      <protection locked="0"/>
    </xf>
    <xf numFmtId="0" fontId="17" fillId="0" borderId="0" xfId="0" applyFont="1"/>
    <xf numFmtId="0" fontId="8" fillId="4" borderId="2" xfId="2" applyFont="1" applyFill="1" applyBorder="1" applyAlignment="1" applyProtection="1">
      <alignment vertical="center" readingOrder="1"/>
      <protection locked="0"/>
    </xf>
    <xf numFmtId="0" fontId="8" fillId="4" borderId="2" xfId="2" applyFont="1" applyFill="1" applyBorder="1" applyAlignment="1" applyProtection="1">
      <alignment horizontal="center" vertical="center" readingOrder="1"/>
      <protection locked="0"/>
    </xf>
    <xf numFmtId="10" fontId="10" fillId="6" borderId="2" xfId="1" applyNumberFormat="1" applyFont="1" applyFill="1" applyBorder="1" applyAlignment="1" applyProtection="1">
      <alignment vertical="top" wrapText="1" readingOrder="1"/>
      <protection locked="0"/>
    </xf>
    <xf numFmtId="10" fontId="11" fillId="6" borderId="2" xfId="1" applyNumberFormat="1" applyFont="1" applyFill="1" applyBorder="1" applyAlignment="1" applyProtection="1">
      <alignment vertical="top" wrapText="1" readingOrder="1"/>
      <protection locked="0"/>
    </xf>
    <xf numFmtId="10" fontId="11" fillId="6" borderId="3" xfId="0" applyNumberFormat="1" applyFont="1" applyFill="1" applyBorder="1"/>
    <xf numFmtId="10" fontId="8" fillId="6" borderId="2" xfId="1" applyNumberFormat="1" applyFont="1" applyFill="1" applyBorder="1" applyAlignment="1" applyProtection="1">
      <alignment vertical="top" wrapText="1" readingOrder="1"/>
      <protection locked="0"/>
    </xf>
    <xf numFmtId="10" fontId="15" fillId="6" borderId="2" xfId="1" applyNumberFormat="1" applyFont="1" applyFill="1" applyBorder="1" applyAlignment="1" applyProtection="1">
      <alignment vertical="top" wrapText="1" readingOrder="1"/>
      <protection locked="0"/>
    </xf>
    <xf numFmtId="10" fontId="15" fillId="6" borderId="3" xfId="0" applyNumberFormat="1" applyFont="1" applyFill="1" applyBorder="1"/>
    <xf numFmtId="2" fontId="10" fillId="0" borderId="2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Alignment="1">
      <alignment horizontal="center"/>
    </xf>
    <xf numFmtId="0" fontId="18" fillId="4" borderId="1" xfId="0" applyFont="1" applyFill="1" applyBorder="1"/>
    <xf numFmtId="0" fontId="9" fillId="0" borderId="7" xfId="0" applyFont="1" applyBorder="1"/>
    <xf numFmtId="0" fontId="11" fillId="0" borderId="7" xfId="0" applyFont="1" applyBorder="1"/>
    <xf numFmtId="165" fontId="11" fillId="0" borderId="7" xfId="0" applyNumberFormat="1" applyFont="1" applyBorder="1" applyAlignment="1">
      <alignment horizontal="right"/>
    </xf>
    <xf numFmtId="9" fontId="11" fillId="0" borderId="7" xfId="1" applyFont="1" applyBorder="1"/>
    <xf numFmtId="166" fontId="11" fillId="6" borderId="7" xfId="0" applyNumberFormat="1" applyFont="1" applyFill="1" applyBorder="1"/>
    <xf numFmtId="9" fontId="10" fillId="3" borderId="2" xfId="1" applyFont="1" applyFill="1" applyBorder="1" applyAlignment="1" applyProtection="1">
      <alignment vertical="top" wrapText="1" readingOrder="1"/>
    </xf>
    <xf numFmtId="9" fontId="10" fillId="3" borderId="7" xfId="1" applyFont="1" applyFill="1" applyBorder="1" applyAlignment="1" applyProtection="1">
      <alignment vertical="top" wrapText="1" readingOrder="1"/>
      <protection locked="0"/>
    </xf>
    <xf numFmtId="0" fontId="19" fillId="0" borderId="0" xfId="0" applyFont="1"/>
    <xf numFmtId="0" fontId="19" fillId="0" borderId="2" xfId="0" applyFont="1" applyBorder="1"/>
    <xf numFmtId="9" fontId="10" fillId="3" borderId="2" xfId="1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875E-EF04-4E4D-9003-DD74E8CA5DB3}">
  <dimension ref="A1:AD86"/>
  <sheetViews>
    <sheetView zoomScaleNormal="100" workbookViewId="0">
      <selection activeCell="G91" sqref="G91"/>
    </sheetView>
  </sheetViews>
  <sheetFormatPr defaultRowHeight="15" x14ac:dyDescent="0.25"/>
  <cols>
    <col min="8" max="8" width="9.5703125" customWidth="1"/>
  </cols>
  <sheetData>
    <row r="1" spans="1:30" ht="25.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30" ht="18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</row>
    <row r="3" spans="1:30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2"/>
      <c r="Y3" s="2"/>
      <c r="Z3" s="2"/>
      <c r="AA3" s="2"/>
      <c r="AB3" s="2"/>
      <c r="AC3" s="2"/>
    </row>
    <row r="4" spans="1:30" x14ac:dyDescent="0.25">
      <c r="A4" s="72" t="s">
        <v>131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1:3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15.75" thickBot="1" x14ac:dyDescent="0.3">
      <c r="A7" s="5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7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21</v>
      </c>
      <c r="U7" s="6" t="s">
        <v>22</v>
      </c>
      <c r="V7" s="7" t="s">
        <v>23</v>
      </c>
      <c r="W7" s="6" t="s">
        <v>24</v>
      </c>
      <c r="X7" s="6" t="s">
        <v>25</v>
      </c>
      <c r="Y7" s="6" t="s">
        <v>26</v>
      </c>
      <c r="Z7" s="6" t="s">
        <v>27</v>
      </c>
      <c r="AA7" s="7" t="s">
        <v>28</v>
      </c>
      <c r="AB7" s="6" t="s">
        <v>29</v>
      </c>
      <c r="AC7" s="47" t="s">
        <v>30</v>
      </c>
      <c r="AD7" s="6" t="s">
        <v>31</v>
      </c>
    </row>
    <row r="8" spans="1:30" ht="15.75" thickTop="1" x14ac:dyDescent="0.25">
      <c r="A8" s="8" t="s">
        <v>32</v>
      </c>
      <c r="B8" s="8" t="s">
        <v>33</v>
      </c>
      <c r="C8" s="13">
        <f t="shared" ref="C8:C19" si="0">D8+F8+I8+K8+M8+P8+R8+T8+W8+Y8+AB8</f>
        <v>327</v>
      </c>
      <c r="D8" s="9">
        <v>74</v>
      </c>
      <c r="E8" s="12">
        <v>22.629969418960201</v>
      </c>
      <c r="F8" s="11">
        <v>37</v>
      </c>
      <c r="G8" s="10">
        <v>11.3149847094801</v>
      </c>
      <c r="H8" s="34">
        <f>((D8+F8)/C8)</f>
        <v>0.33944954128440369</v>
      </c>
      <c r="I8" s="11">
        <v>49</v>
      </c>
      <c r="J8" s="10">
        <v>14.9847094801223</v>
      </c>
      <c r="K8" s="11">
        <v>54</v>
      </c>
      <c r="L8" s="10">
        <v>16.5137614678899</v>
      </c>
      <c r="M8" s="11">
        <v>32</v>
      </c>
      <c r="N8" s="10">
        <v>9.7859327217125394</v>
      </c>
      <c r="O8" s="34">
        <f t="shared" ref="O8:O19" si="1">((I8+K8+M8)/C8)</f>
        <v>0.41284403669724773</v>
      </c>
      <c r="P8" s="11">
        <v>19</v>
      </c>
      <c r="Q8" s="10">
        <v>5.81039755351682</v>
      </c>
      <c r="R8" s="11">
        <v>21</v>
      </c>
      <c r="S8" s="10">
        <v>6.4220183486238502</v>
      </c>
      <c r="T8" s="11">
        <v>14</v>
      </c>
      <c r="U8" s="10">
        <v>4.2813455657492296</v>
      </c>
      <c r="V8" s="34">
        <f t="shared" ref="V8:V19" si="2">((P8+R8+T8)/C8)</f>
        <v>0.16513761467889909</v>
      </c>
      <c r="W8" s="11">
        <v>5</v>
      </c>
      <c r="X8" s="10">
        <v>1.5290519877675799</v>
      </c>
      <c r="Y8" s="11">
        <v>12</v>
      </c>
      <c r="Z8" s="10">
        <v>3.6697247706421998</v>
      </c>
      <c r="AA8" s="34">
        <f>((W8+Y8)/C8)</f>
        <v>5.1987767584097858E-2</v>
      </c>
      <c r="AB8" s="11">
        <v>10</v>
      </c>
      <c r="AC8" s="51">
        <v>3.0599999999999999E-2</v>
      </c>
      <c r="AD8" s="41">
        <v>2.9694189602446484</v>
      </c>
    </row>
    <row r="9" spans="1:30" x14ac:dyDescent="0.25">
      <c r="A9" s="8" t="s">
        <v>34</v>
      </c>
      <c r="B9" s="8" t="s">
        <v>35</v>
      </c>
      <c r="C9" s="13">
        <f t="shared" si="0"/>
        <v>39</v>
      </c>
      <c r="D9" s="9">
        <v>5</v>
      </c>
      <c r="E9" s="10">
        <v>12.8205128205128</v>
      </c>
      <c r="F9" s="11">
        <v>3</v>
      </c>
      <c r="G9" s="10">
        <v>7.6923076923076898</v>
      </c>
      <c r="H9" s="34">
        <f t="shared" ref="H9:H71" si="3">((D9+F9)/C9)</f>
        <v>0.20512820512820512</v>
      </c>
      <c r="I9" s="11">
        <v>3</v>
      </c>
      <c r="J9" s="10">
        <v>7.6923076923076898</v>
      </c>
      <c r="K9" s="11">
        <v>5</v>
      </c>
      <c r="L9" s="10">
        <v>12.8205128205128</v>
      </c>
      <c r="M9" s="11">
        <v>7</v>
      </c>
      <c r="N9" s="10">
        <v>17.948717948717899</v>
      </c>
      <c r="O9" s="34">
        <f t="shared" si="1"/>
        <v>0.38461538461538464</v>
      </c>
      <c r="P9" s="11">
        <v>5</v>
      </c>
      <c r="Q9" s="10">
        <v>12.8205128205128</v>
      </c>
      <c r="R9" s="11">
        <v>5</v>
      </c>
      <c r="S9" s="10">
        <v>12.8205128205128</v>
      </c>
      <c r="T9" s="11">
        <v>0</v>
      </c>
      <c r="U9" s="10">
        <v>0</v>
      </c>
      <c r="V9" s="34">
        <f t="shared" si="2"/>
        <v>0.25641025641025639</v>
      </c>
      <c r="W9" s="11">
        <v>0</v>
      </c>
      <c r="X9" s="10">
        <v>0</v>
      </c>
      <c r="Y9" s="11">
        <v>2</v>
      </c>
      <c r="Z9" s="10">
        <v>5.1282051282051304</v>
      </c>
      <c r="AA9" s="34">
        <f t="shared" ref="AA9:AA71" si="4">((W9+Y9)/C9)</f>
        <v>5.128205128205128E-2</v>
      </c>
      <c r="AB9" s="11">
        <v>4</v>
      </c>
      <c r="AC9" s="51">
        <v>0.1026</v>
      </c>
      <c r="AD9" s="41">
        <v>2.523076923076923</v>
      </c>
    </row>
    <row r="10" spans="1:30" x14ac:dyDescent="0.25">
      <c r="A10" s="8" t="s">
        <v>36</v>
      </c>
      <c r="B10" s="8" t="s">
        <v>37</v>
      </c>
      <c r="C10" s="13">
        <f t="shared" si="0"/>
        <v>224</v>
      </c>
      <c r="D10" s="9">
        <v>44</v>
      </c>
      <c r="E10" s="10">
        <v>19.6428571428571</v>
      </c>
      <c r="F10" s="11">
        <v>47</v>
      </c>
      <c r="G10" s="10">
        <v>20.9821428571429</v>
      </c>
      <c r="H10" s="34">
        <f t="shared" si="3"/>
        <v>0.40625</v>
      </c>
      <c r="I10" s="11">
        <v>25</v>
      </c>
      <c r="J10" s="10">
        <v>11.160714285714301</v>
      </c>
      <c r="K10" s="11">
        <v>24</v>
      </c>
      <c r="L10" s="10">
        <v>10.714285714285699</v>
      </c>
      <c r="M10" s="11">
        <v>20</v>
      </c>
      <c r="N10" s="10">
        <v>8.9285714285714306</v>
      </c>
      <c r="O10" s="34">
        <f t="shared" si="1"/>
        <v>0.3080357142857143</v>
      </c>
      <c r="P10" s="11">
        <v>14</v>
      </c>
      <c r="Q10" s="10">
        <v>6.25</v>
      </c>
      <c r="R10" s="11">
        <v>15</v>
      </c>
      <c r="S10" s="10">
        <v>6.6964285714285703</v>
      </c>
      <c r="T10" s="11">
        <v>14</v>
      </c>
      <c r="U10" s="10">
        <v>6.25</v>
      </c>
      <c r="V10" s="34">
        <f t="shared" si="2"/>
        <v>0.19196428571428573</v>
      </c>
      <c r="W10" s="11">
        <v>2</v>
      </c>
      <c r="X10" s="10">
        <v>0.89285714285714302</v>
      </c>
      <c r="Y10" s="11">
        <v>2</v>
      </c>
      <c r="Z10" s="10">
        <v>0.89285714285714302</v>
      </c>
      <c r="AA10" s="34">
        <f t="shared" si="4"/>
        <v>1.7857142857142856E-2</v>
      </c>
      <c r="AB10" s="11">
        <v>17</v>
      </c>
      <c r="AC10" s="51">
        <v>7.5899999999999995E-2</v>
      </c>
      <c r="AD10" s="41">
        <v>2.8973214285714284</v>
      </c>
    </row>
    <row r="11" spans="1:30" x14ac:dyDescent="0.25">
      <c r="A11" s="8" t="s">
        <v>38</v>
      </c>
      <c r="B11" s="8" t="s">
        <v>39</v>
      </c>
      <c r="C11" s="13">
        <f t="shared" si="0"/>
        <v>18</v>
      </c>
      <c r="D11" s="9">
        <v>9</v>
      </c>
      <c r="E11" s="10">
        <v>50</v>
      </c>
      <c r="F11" s="11">
        <v>1</v>
      </c>
      <c r="G11" s="10">
        <v>5.5555555555555598</v>
      </c>
      <c r="H11" s="34">
        <f t="shared" si="3"/>
        <v>0.55555555555555558</v>
      </c>
      <c r="I11" s="16">
        <v>1</v>
      </c>
      <c r="J11" s="10">
        <v>5.5555555555555598</v>
      </c>
      <c r="K11" s="11">
        <v>3</v>
      </c>
      <c r="L11" s="10">
        <v>16.6666666666667</v>
      </c>
      <c r="M11" s="11">
        <v>0</v>
      </c>
      <c r="N11" s="10">
        <v>0</v>
      </c>
      <c r="O11" s="34">
        <f t="shared" si="1"/>
        <v>0.22222222222222221</v>
      </c>
      <c r="P11" s="11">
        <v>1</v>
      </c>
      <c r="Q11" s="10">
        <v>5.5555555555555598</v>
      </c>
      <c r="R11" s="11">
        <v>1</v>
      </c>
      <c r="S11" s="10">
        <v>5.5555555555555598</v>
      </c>
      <c r="T11" s="11">
        <v>0</v>
      </c>
      <c r="U11" s="10">
        <v>0</v>
      </c>
      <c r="V11" s="34">
        <f t="shared" si="2"/>
        <v>0.1111111111111111</v>
      </c>
      <c r="W11" s="11">
        <v>0</v>
      </c>
      <c r="X11" s="10">
        <v>0</v>
      </c>
      <c r="Y11" s="11">
        <v>1</v>
      </c>
      <c r="Z11" s="10">
        <v>5.5555555555555598</v>
      </c>
      <c r="AA11" s="34">
        <f t="shared" si="4"/>
        <v>5.5555555555555552E-2</v>
      </c>
      <c r="AB11" s="11">
        <v>1</v>
      </c>
      <c r="AC11" s="51">
        <v>5.5599999999999997E-2</v>
      </c>
      <c r="AD11" s="41">
        <v>3.1833333333333331</v>
      </c>
    </row>
    <row r="12" spans="1:30" x14ac:dyDescent="0.25">
      <c r="A12" s="8" t="s">
        <v>40</v>
      </c>
      <c r="B12" s="8" t="s">
        <v>41</v>
      </c>
      <c r="C12" s="13">
        <f t="shared" si="0"/>
        <v>284</v>
      </c>
      <c r="D12" s="35">
        <v>74</v>
      </c>
      <c r="E12" s="36">
        <v>26.056338028169002</v>
      </c>
      <c r="F12" s="11">
        <v>64</v>
      </c>
      <c r="G12" s="10">
        <v>22.5352112676056</v>
      </c>
      <c r="H12" s="34">
        <f t="shared" si="3"/>
        <v>0.4859154929577465</v>
      </c>
      <c r="I12" s="11">
        <v>29</v>
      </c>
      <c r="J12" s="10">
        <v>10.2112676056338</v>
      </c>
      <c r="K12" s="11">
        <v>29</v>
      </c>
      <c r="L12" s="10">
        <v>10.2112676056338</v>
      </c>
      <c r="M12" s="11">
        <v>25</v>
      </c>
      <c r="N12" s="10">
        <v>8.8028169014084501</v>
      </c>
      <c r="O12" s="34">
        <f t="shared" si="1"/>
        <v>0.29225352112676056</v>
      </c>
      <c r="P12" s="11">
        <v>15</v>
      </c>
      <c r="Q12" s="10">
        <v>5.28169014084507</v>
      </c>
      <c r="R12" s="11">
        <v>13</v>
      </c>
      <c r="S12" s="10">
        <v>4.5774647887323896</v>
      </c>
      <c r="T12" s="11">
        <v>8</v>
      </c>
      <c r="U12" s="10">
        <v>2.8169014084507</v>
      </c>
      <c r="V12" s="34">
        <f t="shared" si="2"/>
        <v>0.12676056338028169</v>
      </c>
      <c r="W12" s="11">
        <v>3</v>
      </c>
      <c r="X12" s="10">
        <v>1.05633802816901</v>
      </c>
      <c r="Y12" s="11">
        <v>8</v>
      </c>
      <c r="Z12" s="10">
        <v>2.8169014084507</v>
      </c>
      <c r="AA12" s="34">
        <f t="shared" si="4"/>
        <v>3.873239436619718E-2</v>
      </c>
      <c r="AB12" s="11">
        <v>16</v>
      </c>
      <c r="AC12" s="51">
        <v>5.6300000000000003E-2</v>
      </c>
      <c r="AD12" s="41">
        <v>3.0598591549295775</v>
      </c>
    </row>
    <row r="13" spans="1:30" x14ac:dyDescent="0.25">
      <c r="A13" s="8" t="s">
        <v>40</v>
      </c>
      <c r="B13" s="8" t="s">
        <v>42</v>
      </c>
      <c r="C13" s="13">
        <f t="shared" si="0"/>
        <v>334</v>
      </c>
      <c r="D13" s="9">
        <v>178</v>
      </c>
      <c r="E13" s="12">
        <v>53.293413173652702</v>
      </c>
      <c r="F13" s="11">
        <v>69</v>
      </c>
      <c r="G13" s="10">
        <v>20.6586826347305</v>
      </c>
      <c r="H13" s="34">
        <f t="shared" si="3"/>
        <v>0.73952095808383234</v>
      </c>
      <c r="I13" s="11">
        <v>25</v>
      </c>
      <c r="J13" s="10">
        <v>7.4850299401197598</v>
      </c>
      <c r="K13" s="11">
        <v>24</v>
      </c>
      <c r="L13" s="10">
        <v>7.1856287425149699</v>
      </c>
      <c r="M13" s="11">
        <v>10</v>
      </c>
      <c r="N13" s="10">
        <v>2.9940119760478998</v>
      </c>
      <c r="O13" s="34">
        <f t="shared" si="1"/>
        <v>0.17664670658682635</v>
      </c>
      <c r="P13" s="11">
        <v>12</v>
      </c>
      <c r="Q13" s="10">
        <v>3.59281437125748</v>
      </c>
      <c r="R13" s="11">
        <v>3</v>
      </c>
      <c r="S13" s="10">
        <v>0.89820359281437101</v>
      </c>
      <c r="T13" s="11">
        <v>3</v>
      </c>
      <c r="U13" s="10">
        <v>0.89820359281437101</v>
      </c>
      <c r="V13" s="34">
        <f t="shared" si="2"/>
        <v>5.3892215568862277E-2</v>
      </c>
      <c r="W13" s="11">
        <v>1</v>
      </c>
      <c r="X13" s="10">
        <v>0.29940119760479</v>
      </c>
      <c r="Y13" s="11">
        <v>4</v>
      </c>
      <c r="Z13" s="10">
        <v>1.19760479041916</v>
      </c>
      <c r="AA13" s="34">
        <f t="shared" si="4"/>
        <v>1.4970059880239521E-2</v>
      </c>
      <c r="AB13" s="11">
        <v>5</v>
      </c>
      <c r="AC13" s="51">
        <v>1.4999999999999999E-2</v>
      </c>
      <c r="AD13" s="41">
        <v>3.5712574850299403</v>
      </c>
    </row>
    <row r="14" spans="1:30" x14ac:dyDescent="0.25">
      <c r="A14" s="8" t="s">
        <v>43</v>
      </c>
      <c r="B14" s="8" t="s">
        <v>43</v>
      </c>
      <c r="C14" s="13">
        <f t="shared" si="0"/>
        <v>668</v>
      </c>
      <c r="D14" s="9">
        <v>145</v>
      </c>
      <c r="E14" s="12">
        <v>21.706586826347301</v>
      </c>
      <c r="F14" s="11">
        <v>55</v>
      </c>
      <c r="G14" s="10">
        <v>8.2335329341317394</v>
      </c>
      <c r="H14" s="34">
        <f t="shared" si="3"/>
        <v>0.29940119760479039</v>
      </c>
      <c r="I14" s="11">
        <v>75</v>
      </c>
      <c r="J14" s="10">
        <v>11.227544910179599</v>
      </c>
      <c r="K14" s="11">
        <v>92</v>
      </c>
      <c r="L14" s="10">
        <v>13.772455089820401</v>
      </c>
      <c r="M14" s="11">
        <v>71</v>
      </c>
      <c r="N14" s="10">
        <v>10.628742514970099</v>
      </c>
      <c r="O14" s="34">
        <f t="shared" si="1"/>
        <v>0.35628742514970058</v>
      </c>
      <c r="P14" s="11">
        <v>52</v>
      </c>
      <c r="Q14" s="10">
        <v>7.7844311377245496</v>
      </c>
      <c r="R14" s="11">
        <v>49</v>
      </c>
      <c r="S14" s="10">
        <v>7.3353293413173697</v>
      </c>
      <c r="T14" s="11">
        <v>39</v>
      </c>
      <c r="U14" s="10">
        <v>5.8383233532934096</v>
      </c>
      <c r="V14" s="34">
        <f t="shared" si="2"/>
        <v>0.20958083832335328</v>
      </c>
      <c r="W14" s="11">
        <v>17</v>
      </c>
      <c r="X14" s="10">
        <v>2.5449101796407199</v>
      </c>
      <c r="Y14" s="11">
        <v>24</v>
      </c>
      <c r="Z14" s="10">
        <v>3.59281437125748</v>
      </c>
      <c r="AA14" s="34">
        <f t="shared" si="4"/>
        <v>6.1377245508982034E-2</v>
      </c>
      <c r="AB14" s="11">
        <v>49</v>
      </c>
      <c r="AC14" s="51">
        <v>7.3400000000000007E-2</v>
      </c>
      <c r="AD14" s="41">
        <v>2.7375748502994011</v>
      </c>
    </row>
    <row r="15" spans="1:30" x14ac:dyDescent="0.25">
      <c r="A15" s="8" t="s">
        <v>32</v>
      </c>
      <c r="B15" s="8" t="s">
        <v>44</v>
      </c>
      <c r="C15" s="13">
        <f t="shared" si="0"/>
        <v>122</v>
      </c>
      <c r="D15" s="9">
        <v>38</v>
      </c>
      <c r="E15" s="12">
        <v>31.1475409836066</v>
      </c>
      <c r="F15" s="11">
        <v>14</v>
      </c>
      <c r="G15" s="10">
        <v>11.4754098360656</v>
      </c>
      <c r="H15" s="34">
        <f t="shared" si="3"/>
        <v>0.42622950819672129</v>
      </c>
      <c r="I15" s="11">
        <v>9</v>
      </c>
      <c r="J15" s="10">
        <v>7.3770491803278704</v>
      </c>
      <c r="K15" s="11">
        <v>20</v>
      </c>
      <c r="L15" s="10">
        <v>16.393442622950801</v>
      </c>
      <c r="M15" s="11">
        <v>13</v>
      </c>
      <c r="N15" s="10">
        <v>10.655737704918</v>
      </c>
      <c r="O15" s="34">
        <f t="shared" si="1"/>
        <v>0.34426229508196721</v>
      </c>
      <c r="P15" s="11">
        <v>10</v>
      </c>
      <c r="Q15" s="10">
        <v>8.1967213114754092</v>
      </c>
      <c r="R15" s="11">
        <v>8</v>
      </c>
      <c r="S15" s="10">
        <v>6.5573770491803298</v>
      </c>
      <c r="T15" s="11">
        <v>2</v>
      </c>
      <c r="U15" s="10">
        <v>1.63934426229508</v>
      </c>
      <c r="V15" s="34">
        <f t="shared" si="2"/>
        <v>0.16393442622950818</v>
      </c>
      <c r="W15" s="11">
        <v>1</v>
      </c>
      <c r="X15" s="10">
        <v>0.81967213114754101</v>
      </c>
      <c r="Y15" s="11">
        <v>2</v>
      </c>
      <c r="Z15" s="10">
        <v>1.63934426229508</v>
      </c>
      <c r="AA15" s="34">
        <f t="shared" si="4"/>
        <v>2.4590163934426229E-2</v>
      </c>
      <c r="AB15" s="11">
        <v>5</v>
      </c>
      <c r="AC15" s="51">
        <v>4.1000000000000002E-2</v>
      </c>
      <c r="AD15" s="41">
        <v>3.0680327868852459</v>
      </c>
    </row>
    <row r="16" spans="1:30" x14ac:dyDescent="0.25">
      <c r="A16" s="8" t="s">
        <v>45</v>
      </c>
      <c r="B16" s="8" t="s">
        <v>45</v>
      </c>
      <c r="C16" s="13">
        <f t="shared" si="0"/>
        <v>20</v>
      </c>
      <c r="D16" s="9">
        <v>12</v>
      </c>
      <c r="E16" s="41">
        <v>60</v>
      </c>
      <c r="F16" s="12">
        <v>4</v>
      </c>
      <c r="G16" s="10">
        <v>20</v>
      </c>
      <c r="H16" s="34">
        <f t="shared" si="3"/>
        <v>0.8</v>
      </c>
      <c r="I16" s="11">
        <v>1</v>
      </c>
      <c r="J16" s="10">
        <v>5</v>
      </c>
      <c r="K16" s="11">
        <v>1</v>
      </c>
      <c r="L16" s="10">
        <v>5</v>
      </c>
      <c r="M16" s="11">
        <v>2</v>
      </c>
      <c r="N16" s="10">
        <v>10</v>
      </c>
      <c r="O16" s="34">
        <f t="shared" si="1"/>
        <v>0.2</v>
      </c>
      <c r="P16" s="11">
        <v>0</v>
      </c>
      <c r="Q16" s="10">
        <v>0</v>
      </c>
      <c r="R16" s="11">
        <v>0</v>
      </c>
      <c r="S16" s="10">
        <v>0</v>
      </c>
      <c r="T16" s="11">
        <v>0</v>
      </c>
      <c r="U16" s="10">
        <v>0</v>
      </c>
      <c r="V16" s="34">
        <f t="shared" si="2"/>
        <v>0</v>
      </c>
      <c r="W16" s="11">
        <v>0</v>
      </c>
      <c r="X16" s="10">
        <v>0</v>
      </c>
      <c r="Y16" s="11">
        <v>0</v>
      </c>
      <c r="Z16" s="10">
        <v>0</v>
      </c>
      <c r="AA16" s="34">
        <f t="shared" si="4"/>
        <v>0</v>
      </c>
      <c r="AB16" s="11">
        <v>0</v>
      </c>
      <c r="AC16" s="51">
        <v>0</v>
      </c>
      <c r="AD16" s="41">
        <v>3.7250000000000001</v>
      </c>
    </row>
    <row r="17" spans="1:30" x14ac:dyDescent="0.25">
      <c r="A17" s="8" t="s">
        <v>32</v>
      </c>
      <c r="B17" s="8" t="s">
        <v>46</v>
      </c>
      <c r="C17" s="13">
        <f t="shared" si="0"/>
        <v>170</v>
      </c>
      <c r="D17" s="9">
        <v>43</v>
      </c>
      <c r="E17" s="12">
        <v>25.294117647058801</v>
      </c>
      <c r="F17" s="11">
        <v>12</v>
      </c>
      <c r="G17" s="10">
        <v>7.0588235294117601</v>
      </c>
      <c r="H17" s="34">
        <f t="shared" si="3"/>
        <v>0.3235294117647059</v>
      </c>
      <c r="I17" s="11">
        <v>10</v>
      </c>
      <c r="J17" s="10">
        <v>5.8823529411764701</v>
      </c>
      <c r="K17" s="11">
        <v>17</v>
      </c>
      <c r="L17" s="10">
        <v>10</v>
      </c>
      <c r="M17" s="11">
        <v>27</v>
      </c>
      <c r="N17" s="10">
        <v>15.882352941176499</v>
      </c>
      <c r="O17" s="34">
        <f t="shared" si="1"/>
        <v>0.31764705882352939</v>
      </c>
      <c r="P17" s="11">
        <v>18</v>
      </c>
      <c r="Q17" s="10">
        <v>10.588235294117601</v>
      </c>
      <c r="R17" s="11">
        <v>25</v>
      </c>
      <c r="S17" s="10">
        <v>14.705882352941201</v>
      </c>
      <c r="T17" s="11">
        <v>8</v>
      </c>
      <c r="U17" s="10">
        <v>4.7058823529411802</v>
      </c>
      <c r="V17" s="34">
        <f t="shared" si="2"/>
        <v>0.3</v>
      </c>
      <c r="W17" s="11">
        <v>2</v>
      </c>
      <c r="X17" s="10">
        <v>1.1764705882352899</v>
      </c>
      <c r="Y17" s="11">
        <v>4</v>
      </c>
      <c r="Z17" s="10">
        <v>2.3529411764705901</v>
      </c>
      <c r="AA17" s="34">
        <f t="shared" si="4"/>
        <v>3.5294117647058823E-2</v>
      </c>
      <c r="AB17" s="11">
        <v>4</v>
      </c>
      <c r="AC17" s="51">
        <v>2.35E-2</v>
      </c>
      <c r="AD17" s="41">
        <v>2.8523529411764708</v>
      </c>
    </row>
    <row r="18" spans="1:30" x14ac:dyDescent="0.25">
      <c r="A18" s="8" t="s">
        <v>47</v>
      </c>
      <c r="B18" s="8" t="s">
        <v>47</v>
      </c>
      <c r="C18" s="13">
        <f t="shared" si="0"/>
        <v>403</v>
      </c>
      <c r="D18" s="9">
        <v>73</v>
      </c>
      <c r="E18" s="10">
        <v>18.114143920595499</v>
      </c>
      <c r="F18" s="11">
        <v>40</v>
      </c>
      <c r="G18" s="10">
        <v>9.9255583126550899</v>
      </c>
      <c r="H18" s="34">
        <f t="shared" si="3"/>
        <v>0.28039702233250619</v>
      </c>
      <c r="I18" s="11">
        <v>32</v>
      </c>
      <c r="J18" s="10">
        <v>7.9404466501240698</v>
      </c>
      <c r="K18" s="11">
        <v>60</v>
      </c>
      <c r="L18" s="10">
        <v>14.8883374689826</v>
      </c>
      <c r="M18" s="11">
        <v>33</v>
      </c>
      <c r="N18" s="10">
        <v>8.1885856079404498</v>
      </c>
      <c r="O18" s="34">
        <f t="shared" si="1"/>
        <v>0.31017369727047145</v>
      </c>
      <c r="P18" s="11">
        <v>35</v>
      </c>
      <c r="Q18" s="10">
        <v>8.6848635235732008</v>
      </c>
      <c r="R18" s="11">
        <v>36</v>
      </c>
      <c r="S18" s="10">
        <v>8.9330024813895808</v>
      </c>
      <c r="T18" s="11">
        <v>27</v>
      </c>
      <c r="U18" s="10">
        <v>6.6997518610421798</v>
      </c>
      <c r="V18" s="34">
        <f t="shared" si="2"/>
        <v>0.24317617866004962</v>
      </c>
      <c r="W18" s="11">
        <v>17</v>
      </c>
      <c r="X18" s="10">
        <v>4.2183622828784104</v>
      </c>
      <c r="Y18" s="11">
        <v>20</v>
      </c>
      <c r="Z18" s="10">
        <v>4.9627791563275396</v>
      </c>
      <c r="AA18" s="34">
        <f t="shared" si="4"/>
        <v>9.1811414392059559E-2</v>
      </c>
      <c r="AB18" s="11">
        <v>30</v>
      </c>
      <c r="AC18" s="51">
        <v>7.4399999999999994E-2</v>
      </c>
      <c r="AD18" s="41">
        <v>2.6183622828784121</v>
      </c>
    </row>
    <row r="19" spans="1:30" x14ac:dyDescent="0.25">
      <c r="A19" s="8" t="s">
        <v>38</v>
      </c>
      <c r="B19" s="8" t="s">
        <v>48</v>
      </c>
      <c r="C19" s="13">
        <f t="shared" si="0"/>
        <v>21</v>
      </c>
      <c r="D19" s="9">
        <v>8</v>
      </c>
      <c r="E19" s="10">
        <v>38.095238095238102</v>
      </c>
      <c r="F19" s="11">
        <v>5</v>
      </c>
      <c r="G19" s="10">
        <v>23.8095238095238</v>
      </c>
      <c r="H19" s="34">
        <f t="shared" si="3"/>
        <v>0.61904761904761907</v>
      </c>
      <c r="I19" s="11">
        <v>5</v>
      </c>
      <c r="J19" s="10">
        <v>23.8095238095238</v>
      </c>
      <c r="K19" s="11">
        <v>1</v>
      </c>
      <c r="L19" s="10">
        <v>4.7619047619047601</v>
      </c>
      <c r="M19" s="11">
        <v>2</v>
      </c>
      <c r="N19" s="10">
        <v>9.5238095238095202</v>
      </c>
      <c r="O19" s="34">
        <f t="shared" si="1"/>
        <v>0.38095238095238093</v>
      </c>
      <c r="P19" s="11">
        <v>0</v>
      </c>
      <c r="Q19" s="10">
        <v>0</v>
      </c>
      <c r="R19" s="11">
        <v>0</v>
      </c>
      <c r="S19" s="10">
        <v>0</v>
      </c>
      <c r="T19" s="11">
        <v>0</v>
      </c>
      <c r="U19" s="10">
        <v>0</v>
      </c>
      <c r="V19" s="34">
        <f t="shared" si="2"/>
        <v>0</v>
      </c>
      <c r="W19" s="11">
        <v>0</v>
      </c>
      <c r="X19" s="10">
        <v>0</v>
      </c>
      <c r="Y19" s="11">
        <v>0</v>
      </c>
      <c r="Z19" s="10">
        <v>0</v>
      </c>
      <c r="AA19" s="34">
        <f t="shared" si="4"/>
        <v>0</v>
      </c>
      <c r="AB19" s="11">
        <v>0</v>
      </c>
      <c r="AC19" s="51">
        <v>0</v>
      </c>
      <c r="AD19" s="41">
        <v>3.5904761904761906</v>
      </c>
    </row>
    <row r="20" spans="1:30" x14ac:dyDescent="0.25">
      <c r="A20" s="8" t="s">
        <v>50</v>
      </c>
      <c r="B20" s="8" t="s">
        <v>51</v>
      </c>
      <c r="C20" s="13">
        <f>D20+F20+I20+K20+M20+P20+R20+T20+W20+Y20+AB20</f>
        <v>151</v>
      </c>
      <c r="D20" s="9">
        <v>38</v>
      </c>
      <c r="E20" s="10">
        <v>25.165562913907301</v>
      </c>
      <c r="F20" s="11">
        <v>22</v>
      </c>
      <c r="G20" s="10">
        <v>14.5695364238411</v>
      </c>
      <c r="H20" s="34">
        <f t="shared" si="3"/>
        <v>0.39735099337748342</v>
      </c>
      <c r="I20" s="11">
        <v>12</v>
      </c>
      <c r="J20" s="10">
        <v>7.9470198675496704</v>
      </c>
      <c r="K20" s="11">
        <v>12</v>
      </c>
      <c r="L20" s="10">
        <v>7.9470198675496704</v>
      </c>
      <c r="M20" s="11">
        <v>16</v>
      </c>
      <c r="N20" s="10">
        <v>10.596026490066199</v>
      </c>
      <c r="O20" s="34">
        <f>((I20+K20+M20)/C20)</f>
        <v>0.26490066225165565</v>
      </c>
      <c r="P20" s="11">
        <v>9</v>
      </c>
      <c r="Q20" s="10">
        <v>5.9602649006622501</v>
      </c>
      <c r="R20" s="11">
        <v>11</v>
      </c>
      <c r="S20" s="10">
        <v>7.2847682119205297</v>
      </c>
      <c r="T20" s="11">
        <v>8</v>
      </c>
      <c r="U20" s="10">
        <v>5.2980132450331103</v>
      </c>
      <c r="V20" s="34">
        <f>((P20+R20+T20)/C20)</f>
        <v>0.18543046357615894</v>
      </c>
      <c r="W20" s="11">
        <v>4</v>
      </c>
      <c r="X20" s="10">
        <v>2.64900662251656</v>
      </c>
      <c r="Y20" s="11">
        <v>8</v>
      </c>
      <c r="Z20" s="10">
        <v>5.2980132450331103</v>
      </c>
      <c r="AA20" s="34">
        <f t="shared" si="4"/>
        <v>7.9470198675496692E-2</v>
      </c>
      <c r="AB20" s="11">
        <v>11</v>
      </c>
      <c r="AC20" s="51">
        <v>7.2800000000000004E-2</v>
      </c>
      <c r="AD20" s="41">
        <v>2.7927152317880797</v>
      </c>
    </row>
    <row r="21" spans="1:30" x14ac:dyDescent="0.25">
      <c r="A21" s="8" t="s">
        <v>52</v>
      </c>
      <c r="B21" s="8" t="s">
        <v>53</v>
      </c>
      <c r="C21" s="13">
        <f>D21+F21+I21+K21+M21+P21+R21+T21+W21+Y21+AB21</f>
        <v>385</v>
      </c>
      <c r="D21" s="9">
        <v>198</v>
      </c>
      <c r="E21" s="10">
        <v>51.428571428571402</v>
      </c>
      <c r="F21" s="11">
        <v>52</v>
      </c>
      <c r="G21" s="10">
        <v>13.5064935064935</v>
      </c>
      <c r="H21" s="34">
        <f t="shared" si="3"/>
        <v>0.64935064935064934</v>
      </c>
      <c r="I21" s="11">
        <v>43</v>
      </c>
      <c r="J21" s="10">
        <v>11.168831168831201</v>
      </c>
      <c r="K21" s="11">
        <v>50</v>
      </c>
      <c r="L21" s="10">
        <v>12.987012987012999</v>
      </c>
      <c r="M21" s="11">
        <v>14</v>
      </c>
      <c r="N21" s="10">
        <v>3.6363636363636398</v>
      </c>
      <c r="O21" s="34">
        <f t="shared" ref="O21:O26" si="5">((I21+K21+M21)/C21)</f>
        <v>0.2779220779220779</v>
      </c>
      <c r="P21" s="11">
        <v>9</v>
      </c>
      <c r="Q21" s="10">
        <v>2.3376623376623402</v>
      </c>
      <c r="R21" s="11">
        <v>9</v>
      </c>
      <c r="S21" s="10">
        <v>2.3376623376623402</v>
      </c>
      <c r="T21" s="11">
        <v>4</v>
      </c>
      <c r="U21" s="10">
        <v>1.03896103896104</v>
      </c>
      <c r="V21" s="34">
        <f t="shared" ref="V21:V27" si="6">((P21+R21+T21)/C21)</f>
        <v>5.7142857142857141E-2</v>
      </c>
      <c r="W21" s="11">
        <v>1</v>
      </c>
      <c r="X21" s="10">
        <v>0.25974025974025999</v>
      </c>
      <c r="Y21" s="11">
        <v>0</v>
      </c>
      <c r="Z21" s="10">
        <v>0</v>
      </c>
      <c r="AA21" s="34">
        <f t="shared" si="4"/>
        <v>2.5974025974025974E-3</v>
      </c>
      <c r="AB21" s="11">
        <v>5</v>
      </c>
      <c r="AC21" s="51">
        <v>1.2999999999999999E-2</v>
      </c>
      <c r="AD21" s="41">
        <v>3.5348051948051946</v>
      </c>
    </row>
    <row r="22" spans="1:30" x14ac:dyDescent="0.25">
      <c r="A22" s="8" t="s">
        <v>50</v>
      </c>
      <c r="B22" s="8" t="s">
        <v>54</v>
      </c>
      <c r="C22" s="13">
        <f>D22+F22+I22+K22+M22+P22+R22+T22+W22+Y22+AB22</f>
        <v>38</v>
      </c>
      <c r="D22" s="9">
        <v>21</v>
      </c>
      <c r="E22" s="10">
        <v>55.2631578947368</v>
      </c>
      <c r="F22" s="11">
        <v>6</v>
      </c>
      <c r="G22" s="10">
        <v>15.789473684210501</v>
      </c>
      <c r="H22" s="34">
        <f t="shared" si="3"/>
        <v>0.71052631578947367</v>
      </c>
      <c r="I22" s="11">
        <v>0</v>
      </c>
      <c r="J22" s="10">
        <v>0</v>
      </c>
      <c r="K22" s="11">
        <v>6</v>
      </c>
      <c r="L22" s="10">
        <v>15.789473684210501</v>
      </c>
      <c r="M22" s="11">
        <v>1</v>
      </c>
      <c r="N22" s="10">
        <v>2.6315789473684199</v>
      </c>
      <c r="O22" s="34">
        <f t="shared" si="5"/>
        <v>0.18421052631578946</v>
      </c>
      <c r="P22" s="11">
        <v>0</v>
      </c>
      <c r="Q22" s="10">
        <v>0</v>
      </c>
      <c r="R22" s="11">
        <v>2</v>
      </c>
      <c r="S22" s="10">
        <v>5.2631578947368398</v>
      </c>
      <c r="T22" s="11">
        <v>0</v>
      </c>
      <c r="U22" s="10">
        <v>0</v>
      </c>
      <c r="V22" s="34">
        <f t="shared" si="6"/>
        <v>5.2631578947368418E-2</v>
      </c>
      <c r="W22" s="11">
        <v>0</v>
      </c>
      <c r="X22" s="10">
        <v>0</v>
      </c>
      <c r="Y22" s="11">
        <v>0</v>
      </c>
      <c r="Z22" s="10">
        <v>0</v>
      </c>
      <c r="AA22" s="34">
        <f t="shared" si="4"/>
        <v>0</v>
      </c>
      <c r="AB22" s="11">
        <v>2</v>
      </c>
      <c r="AC22" s="51">
        <v>5.2600000000000001E-2</v>
      </c>
      <c r="AD22" s="41">
        <v>3.4447368421052631</v>
      </c>
    </row>
    <row r="23" spans="1:30" x14ac:dyDescent="0.25">
      <c r="A23" s="8" t="s">
        <v>55</v>
      </c>
      <c r="B23" s="8" t="s">
        <v>55</v>
      </c>
      <c r="C23" s="13">
        <f>D23+F23+I23+K23+M23+P23+R23+T23+W23+Y23+AB23</f>
        <v>814</v>
      </c>
      <c r="D23" s="9">
        <v>290</v>
      </c>
      <c r="E23" s="10">
        <v>35.626535626535599</v>
      </c>
      <c r="F23" s="11">
        <v>109</v>
      </c>
      <c r="G23" s="10">
        <v>13.3906633906634</v>
      </c>
      <c r="H23" s="34">
        <f t="shared" si="3"/>
        <v>0.49017199017199015</v>
      </c>
      <c r="I23" s="11">
        <v>81</v>
      </c>
      <c r="J23" s="10">
        <v>9.9508599508599502</v>
      </c>
      <c r="K23" s="11">
        <v>92</v>
      </c>
      <c r="L23" s="10">
        <v>11.302211302211299</v>
      </c>
      <c r="M23" s="11">
        <v>56</v>
      </c>
      <c r="N23" s="10">
        <v>6.8796068796068797</v>
      </c>
      <c r="O23" s="34">
        <f t="shared" si="5"/>
        <v>0.28132678132678135</v>
      </c>
      <c r="P23" s="11">
        <v>44</v>
      </c>
      <c r="Q23" s="10">
        <v>5.4054054054054097</v>
      </c>
      <c r="R23" s="11">
        <v>38</v>
      </c>
      <c r="S23" s="10">
        <v>4.6683046683046703</v>
      </c>
      <c r="T23" s="11">
        <v>23</v>
      </c>
      <c r="U23" s="10">
        <v>2.8255528255528302</v>
      </c>
      <c r="V23" s="34">
        <f t="shared" si="6"/>
        <v>0.128992628992629</v>
      </c>
      <c r="W23" s="11">
        <v>12</v>
      </c>
      <c r="X23" s="10">
        <v>1.47420147420147</v>
      </c>
      <c r="Y23" s="11">
        <v>22</v>
      </c>
      <c r="Z23" s="10">
        <v>2.7027027027027</v>
      </c>
      <c r="AA23" s="34">
        <f t="shared" si="4"/>
        <v>4.1769041769041768E-2</v>
      </c>
      <c r="AB23" s="11">
        <v>47</v>
      </c>
      <c r="AC23" s="51">
        <v>5.7700000000000001E-2</v>
      </c>
      <c r="AD23" s="41">
        <v>3.0856265356265355</v>
      </c>
    </row>
    <row r="24" spans="1:30" x14ac:dyDescent="0.25">
      <c r="A24" s="8"/>
      <c r="B24" s="8" t="s">
        <v>56</v>
      </c>
      <c r="C24" s="13">
        <f>D24+F24+I24+K24+M24+P24+R24+T24+W24+Y24+AB24</f>
        <v>8</v>
      </c>
      <c r="D24" s="9">
        <v>5</v>
      </c>
      <c r="E24" s="10">
        <v>62.5</v>
      </c>
      <c r="F24" s="11">
        <v>2</v>
      </c>
      <c r="G24" s="10">
        <v>25</v>
      </c>
      <c r="H24" s="34">
        <f t="shared" si="3"/>
        <v>0.875</v>
      </c>
      <c r="I24" s="11">
        <v>1</v>
      </c>
      <c r="J24" s="10">
        <v>12.5</v>
      </c>
      <c r="K24" s="11">
        <v>0</v>
      </c>
      <c r="L24" s="10">
        <v>0</v>
      </c>
      <c r="M24" s="11">
        <v>0</v>
      </c>
      <c r="N24" s="10">
        <v>0</v>
      </c>
      <c r="O24" s="34">
        <f t="shared" si="5"/>
        <v>0.125</v>
      </c>
      <c r="P24" s="11">
        <v>0</v>
      </c>
      <c r="Q24" s="10">
        <v>0</v>
      </c>
      <c r="R24" s="11">
        <v>0</v>
      </c>
      <c r="S24" s="10">
        <v>0</v>
      </c>
      <c r="T24" s="11">
        <v>0</v>
      </c>
      <c r="U24" s="10">
        <v>0</v>
      </c>
      <c r="V24" s="34">
        <f t="shared" si="6"/>
        <v>0</v>
      </c>
      <c r="W24" s="11">
        <v>0</v>
      </c>
      <c r="X24" s="10">
        <v>0</v>
      </c>
      <c r="Y24" s="11">
        <v>0</v>
      </c>
      <c r="Z24" s="10">
        <v>0</v>
      </c>
      <c r="AA24" s="34">
        <f t="shared" si="4"/>
        <v>0</v>
      </c>
      <c r="AB24" s="11">
        <v>0</v>
      </c>
      <c r="AC24" s="51">
        <v>0</v>
      </c>
      <c r="AD24" s="41">
        <v>3.8374999999999999</v>
      </c>
    </row>
    <row r="25" spans="1:30" x14ac:dyDescent="0.25">
      <c r="A25" s="8" t="s">
        <v>57</v>
      </c>
      <c r="B25" s="8" t="s">
        <v>58</v>
      </c>
      <c r="C25" s="13">
        <f t="shared" ref="C25:C26" si="7">D25+F25+I25+K25+M25+P25+R25+T25+W25+Y25+AB25</f>
        <v>1</v>
      </c>
      <c r="D25" s="9">
        <v>0</v>
      </c>
      <c r="E25" s="10">
        <v>0</v>
      </c>
      <c r="F25" s="11">
        <v>0</v>
      </c>
      <c r="G25" s="10">
        <v>0</v>
      </c>
      <c r="H25" s="34">
        <f t="shared" si="3"/>
        <v>0</v>
      </c>
      <c r="I25" s="11">
        <v>0</v>
      </c>
      <c r="J25" s="10">
        <v>0</v>
      </c>
      <c r="K25" s="11">
        <v>0</v>
      </c>
      <c r="L25" s="10">
        <v>0</v>
      </c>
      <c r="M25" s="11">
        <v>0</v>
      </c>
      <c r="N25" s="10">
        <v>0</v>
      </c>
      <c r="O25" s="34">
        <f>((I25+K25+M25)/C25)</f>
        <v>0</v>
      </c>
      <c r="P25" s="11">
        <v>0</v>
      </c>
      <c r="Q25" s="10">
        <v>0</v>
      </c>
      <c r="R25" s="11">
        <v>0</v>
      </c>
      <c r="S25" s="10">
        <v>0</v>
      </c>
      <c r="T25" s="11">
        <v>0</v>
      </c>
      <c r="U25" s="10">
        <v>0</v>
      </c>
      <c r="V25" s="34">
        <f t="shared" si="6"/>
        <v>0</v>
      </c>
      <c r="W25" s="11">
        <v>0</v>
      </c>
      <c r="X25" s="10">
        <v>0</v>
      </c>
      <c r="Y25" s="11">
        <v>0</v>
      </c>
      <c r="Z25" s="10">
        <v>0</v>
      </c>
      <c r="AA25" s="34">
        <f t="shared" si="4"/>
        <v>0</v>
      </c>
      <c r="AB25" s="11">
        <v>1</v>
      </c>
      <c r="AC25" s="51">
        <v>1</v>
      </c>
      <c r="AD25" s="41">
        <v>0</v>
      </c>
    </row>
    <row r="26" spans="1:30" x14ac:dyDescent="0.25">
      <c r="A26" s="8"/>
      <c r="B26" s="8" t="s">
        <v>59</v>
      </c>
      <c r="C26" s="13">
        <f t="shared" si="7"/>
        <v>74</v>
      </c>
      <c r="D26" s="9">
        <v>12</v>
      </c>
      <c r="E26" s="10">
        <v>16.2162162162162</v>
      </c>
      <c r="F26" s="11">
        <v>10</v>
      </c>
      <c r="G26" s="10">
        <v>13.5135135135135</v>
      </c>
      <c r="H26" s="34">
        <f t="shared" si="3"/>
        <v>0.29729729729729731</v>
      </c>
      <c r="I26" s="11">
        <v>8</v>
      </c>
      <c r="J26" s="10">
        <v>10.8108108108108</v>
      </c>
      <c r="K26" s="11">
        <v>6</v>
      </c>
      <c r="L26" s="10">
        <v>8.1081081081081106</v>
      </c>
      <c r="M26" s="11">
        <v>7</v>
      </c>
      <c r="N26" s="10">
        <v>9.4594594594594597</v>
      </c>
      <c r="O26" s="34">
        <f t="shared" si="5"/>
        <v>0.28378378378378377</v>
      </c>
      <c r="P26" s="11">
        <v>6</v>
      </c>
      <c r="Q26" s="10">
        <v>8.1081081081081106</v>
      </c>
      <c r="R26" s="11">
        <v>11</v>
      </c>
      <c r="S26" s="10">
        <v>14.8648648648649</v>
      </c>
      <c r="T26" s="11">
        <v>0</v>
      </c>
      <c r="U26" s="10">
        <v>0</v>
      </c>
      <c r="V26" s="34">
        <f t="shared" si="6"/>
        <v>0.22972972972972974</v>
      </c>
      <c r="W26" s="11">
        <v>2</v>
      </c>
      <c r="X26" s="10">
        <v>2.7027027027027</v>
      </c>
      <c r="Y26" s="11">
        <v>4</v>
      </c>
      <c r="Z26" s="10">
        <v>5.4054054054054097</v>
      </c>
      <c r="AA26" s="34">
        <f t="shared" si="4"/>
        <v>8.1081081081081086E-2</v>
      </c>
      <c r="AB26" s="11">
        <v>8</v>
      </c>
      <c r="AC26" s="51">
        <v>0.1081</v>
      </c>
      <c r="AD26" s="41">
        <v>2.577027027027027</v>
      </c>
    </row>
    <row r="27" spans="1:30" x14ac:dyDescent="0.25">
      <c r="A27" s="8" t="s">
        <v>52</v>
      </c>
      <c r="B27" s="8" t="s">
        <v>60</v>
      </c>
      <c r="C27" s="13">
        <f t="shared" ref="C27:C46" si="8">D27+F27+I27+K27+M27+P27+R27+T27+W27+Y27+AB27</f>
        <v>184</v>
      </c>
      <c r="D27" s="9">
        <v>88</v>
      </c>
      <c r="E27" s="10">
        <v>47.826086956521699</v>
      </c>
      <c r="F27" s="11">
        <v>33</v>
      </c>
      <c r="G27" s="10">
        <v>17.934782608695699</v>
      </c>
      <c r="H27" s="34">
        <f t="shared" si="3"/>
        <v>0.65760869565217395</v>
      </c>
      <c r="I27" s="11">
        <v>11</v>
      </c>
      <c r="J27" s="10">
        <v>5.9782608695652204</v>
      </c>
      <c r="K27" s="11">
        <v>18</v>
      </c>
      <c r="L27" s="10">
        <v>9.7826086956521703</v>
      </c>
      <c r="M27" s="11">
        <v>13</v>
      </c>
      <c r="N27" s="10">
        <v>7.0652173913043503</v>
      </c>
      <c r="O27" s="34">
        <f t="shared" ref="O27:O44" si="9">((I27+K27+M27)/C27)</f>
        <v>0.22826086956521738</v>
      </c>
      <c r="P27" s="11">
        <v>6</v>
      </c>
      <c r="Q27" s="10">
        <v>3.2608695652173898</v>
      </c>
      <c r="R27" s="11">
        <v>3</v>
      </c>
      <c r="S27" s="10">
        <v>1.6304347826087</v>
      </c>
      <c r="T27" s="11">
        <v>3</v>
      </c>
      <c r="U27" s="10">
        <v>1.6304347826087</v>
      </c>
      <c r="V27" s="34">
        <f t="shared" si="6"/>
        <v>6.5217391304347824E-2</v>
      </c>
      <c r="W27" s="11">
        <v>3</v>
      </c>
      <c r="X27" s="10">
        <v>1.6304347826087</v>
      </c>
      <c r="Y27" s="11">
        <v>2</v>
      </c>
      <c r="Z27" s="10">
        <v>1.0869565217391299</v>
      </c>
      <c r="AA27" s="34">
        <f t="shared" si="4"/>
        <v>2.717391304347826E-2</v>
      </c>
      <c r="AB27" s="11">
        <v>4</v>
      </c>
      <c r="AC27" s="51">
        <v>2.1700000000000001E-2</v>
      </c>
      <c r="AD27" s="41">
        <v>3.4255434782608694</v>
      </c>
    </row>
    <row r="28" spans="1:30" x14ac:dyDescent="0.25">
      <c r="A28" s="8" t="s">
        <v>32</v>
      </c>
      <c r="B28" s="8" t="s">
        <v>61</v>
      </c>
      <c r="C28" s="13">
        <f t="shared" si="8"/>
        <v>108</v>
      </c>
      <c r="D28" s="9">
        <v>28</v>
      </c>
      <c r="E28" s="12">
        <v>25.925925925925899</v>
      </c>
      <c r="F28" s="11">
        <v>11</v>
      </c>
      <c r="G28" s="10">
        <v>10.185185185185199</v>
      </c>
      <c r="H28" s="34">
        <f t="shared" si="3"/>
        <v>0.3611111111111111</v>
      </c>
      <c r="I28" s="11">
        <v>13</v>
      </c>
      <c r="J28" s="10">
        <v>12.037037037037001</v>
      </c>
      <c r="K28" s="11">
        <v>13</v>
      </c>
      <c r="L28" s="10">
        <v>12.037037037037001</v>
      </c>
      <c r="M28" s="11">
        <v>11</v>
      </c>
      <c r="N28" s="10">
        <v>10.185185185185199</v>
      </c>
      <c r="O28" s="34">
        <f t="shared" si="9"/>
        <v>0.34259259259259262</v>
      </c>
      <c r="P28" s="11">
        <v>7</v>
      </c>
      <c r="Q28" s="10">
        <v>6.4814814814814801</v>
      </c>
      <c r="R28" s="11">
        <v>6</v>
      </c>
      <c r="S28" s="10">
        <v>5.5555555555555598</v>
      </c>
      <c r="T28" s="11">
        <v>7</v>
      </c>
      <c r="U28" s="10">
        <v>6.4814814814814801</v>
      </c>
      <c r="V28" s="34">
        <f t="shared" ref="V28:V37" si="10">((P28+R28+T28)/C28)</f>
        <v>0.18518518518518517</v>
      </c>
      <c r="W28" s="11">
        <v>1</v>
      </c>
      <c r="X28" s="10">
        <v>0.92592592592592604</v>
      </c>
      <c r="Y28" s="11">
        <v>6</v>
      </c>
      <c r="Z28" s="10">
        <v>5.5555555555555598</v>
      </c>
      <c r="AA28" s="34">
        <f t="shared" si="4"/>
        <v>6.4814814814814811E-2</v>
      </c>
      <c r="AB28" s="11">
        <v>5</v>
      </c>
      <c r="AC28" s="51">
        <v>4.6300000000000001E-2</v>
      </c>
      <c r="AD28" s="41">
        <v>2.8851851851851853</v>
      </c>
    </row>
    <row r="29" spans="1:30" x14ac:dyDescent="0.25">
      <c r="A29" s="8" t="s">
        <v>62</v>
      </c>
      <c r="B29" s="8" t="s">
        <v>62</v>
      </c>
      <c r="C29" s="13">
        <f t="shared" si="8"/>
        <v>420</v>
      </c>
      <c r="D29" s="9">
        <v>88</v>
      </c>
      <c r="E29" s="10">
        <v>20.952380952380999</v>
      </c>
      <c r="F29" s="11">
        <v>56</v>
      </c>
      <c r="G29" s="10">
        <v>13.3333333333333</v>
      </c>
      <c r="H29" s="34">
        <f t="shared" si="3"/>
        <v>0.34285714285714286</v>
      </c>
      <c r="I29" s="11">
        <v>37</v>
      </c>
      <c r="J29" s="10">
        <v>8.8095238095238102</v>
      </c>
      <c r="K29" s="11">
        <v>55</v>
      </c>
      <c r="L29" s="10">
        <v>13.0952380952381</v>
      </c>
      <c r="M29" s="11">
        <v>44</v>
      </c>
      <c r="N29" s="10">
        <v>10.476190476190499</v>
      </c>
      <c r="O29" s="34">
        <f t="shared" si="9"/>
        <v>0.32380952380952382</v>
      </c>
      <c r="P29" s="11">
        <v>34</v>
      </c>
      <c r="Q29" s="10">
        <v>8.0952380952380896</v>
      </c>
      <c r="R29" s="11">
        <v>29</v>
      </c>
      <c r="S29" s="10">
        <v>6.9047619047619104</v>
      </c>
      <c r="T29" s="11">
        <v>25</v>
      </c>
      <c r="U29" s="10">
        <v>5.9523809523809499</v>
      </c>
      <c r="V29" s="34">
        <f t="shared" si="10"/>
        <v>0.20952380952380953</v>
      </c>
      <c r="W29" s="11">
        <v>15</v>
      </c>
      <c r="X29" s="10">
        <v>3.5714285714285698</v>
      </c>
      <c r="Y29" s="11">
        <v>18</v>
      </c>
      <c r="Z29" s="10">
        <v>4.28571428571429</v>
      </c>
      <c r="AA29" s="34">
        <f t="shared" si="4"/>
        <v>7.857142857142857E-2</v>
      </c>
      <c r="AB29" s="11">
        <v>19</v>
      </c>
      <c r="AC29" s="51">
        <v>4.5199999999999997E-2</v>
      </c>
      <c r="AD29" s="41">
        <v>2.8126190476190476</v>
      </c>
    </row>
    <row r="30" spans="1:30" x14ac:dyDescent="0.25">
      <c r="A30" s="8" t="s">
        <v>63</v>
      </c>
      <c r="B30" s="8" t="s">
        <v>64</v>
      </c>
      <c r="C30" s="13">
        <f t="shared" si="8"/>
        <v>63</v>
      </c>
      <c r="D30" s="14">
        <v>43</v>
      </c>
      <c r="E30" s="10">
        <v>68.253968253968296</v>
      </c>
      <c r="F30" s="11">
        <v>6</v>
      </c>
      <c r="G30" s="10">
        <v>9.5238095238095202</v>
      </c>
      <c r="H30" s="34">
        <f t="shared" si="3"/>
        <v>0.77777777777777779</v>
      </c>
      <c r="I30" s="11">
        <v>6</v>
      </c>
      <c r="J30" s="10">
        <v>9.5238095238095202</v>
      </c>
      <c r="K30" s="11">
        <v>1</v>
      </c>
      <c r="L30" s="10">
        <v>1.5873015873015901</v>
      </c>
      <c r="M30" s="11">
        <v>2</v>
      </c>
      <c r="N30" s="10">
        <v>3.17460317460317</v>
      </c>
      <c r="O30" s="34">
        <f t="shared" si="9"/>
        <v>0.14285714285714285</v>
      </c>
      <c r="P30" s="11">
        <v>0</v>
      </c>
      <c r="Q30" s="10">
        <v>0</v>
      </c>
      <c r="R30" s="11">
        <v>0</v>
      </c>
      <c r="S30" s="10">
        <v>0</v>
      </c>
      <c r="T30" s="11">
        <v>4</v>
      </c>
      <c r="U30" s="10">
        <v>6.3492063492063497</v>
      </c>
      <c r="V30" s="34">
        <f t="shared" si="10"/>
        <v>6.3492063492063489E-2</v>
      </c>
      <c r="W30" s="11">
        <v>0</v>
      </c>
      <c r="X30" s="10">
        <v>0</v>
      </c>
      <c r="Y30" s="11">
        <v>0</v>
      </c>
      <c r="Z30" s="10">
        <v>0</v>
      </c>
      <c r="AA30" s="34">
        <f t="shared" si="4"/>
        <v>0</v>
      </c>
      <c r="AB30" s="11">
        <v>1</v>
      </c>
      <c r="AC30" s="51">
        <v>1.5900000000000001E-2</v>
      </c>
      <c r="AD30" s="41">
        <v>3.638095238095238</v>
      </c>
    </row>
    <row r="31" spans="1:30" x14ac:dyDescent="0.25">
      <c r="A31" s="8" t="s">
        <v>65</v>
      </c>
      <c r="B31" s="8" t="s">
        <v>66</v>
      </c>
      <c r="C31" s="13">
        <f t="shared" si="8"/>
        <v>368</v>
      </c>
      <c r="D31" s="14">
        <v>222</v>
      </c>
      <c r="E31" s="10">
        <v>60.326086956521699</v>
      </c>
      <c r="F31" s="11">
        <v>69</v>
      </c>
      <c r="G31" s="10">
        <v>18.75</v>
      </c>
      <c r="H31" s="34">
        <f t="shared" si="3"/>
        <v>0.79076086956521741</v>
      </c>
      <c r="I31" s="11">
        <v>24</v>
      </c>
      <c r="J31" s="10">
        <v>6.5217391304347796</v>
      </c>
      <c r="K31" s="11">
        <v>16</v>
      </c>
      <c r="L31" s="10">
        <v>4.3478260869565197</v>
      </c>
      <c r="M31" s="11">
        <v>13</v>
      </c>
      <c r="N31" s="10">
        <v>3.5326086956521698</v>
      </c>
      <c r="O31" s="34">
        <f t="shared" si="9"/>
        <v>0.14402173913043478</v>
      </c>
      <c r="P31" s="11">
        <v>2</v>
      </c>
      <c r="Q31" s="10">
        <v>0.54347826086956497</v>
      </c>
      <c r="R31" s="11">
        <v>8</v>
      </c>
      <c r="S31" s="10">
        <v>2.1739130434782599</v>
      </c>
      <c r="T31" s="11">
        <v>3</v>
      </c>
      <c r="U31" s="10">
        <v>0.815217391304348</v>
      </c>
      <c r="V31" s="34">
        <f t="shared" si="10"/>
        <v>3.5326086956521736E-2</v>
      </c>
      <c r="W31" s="11">
        <v>1</v>
      </c>
      <c r="X31" s="10">
        <v>0.27173913043478298</v>
      </c>
      <c r="Y31" s="11">
        <v>1</v>
      </c>
      <c r="Z31" s="10">
        <v>0.27173913043478298</v>
      </c>
      <c r="AA31" s="34">
        <f t="shared" si="4"/>
        <v>5.434782608695652E-3</v>
      </c>
      <c r="AB31" s="11">
        <v>9</v>
      </c>
      <c r="AC31" s="51">
        <v>2.4500000000000001E-2</v>
      </c>
      <c r="AD31" s="41">
        <v>3.6239130434782609</v>
      </c>
    </row>
    <row r="32" spans="1:30" x14ac:dyDescent="0.25">
      <c r="A32" s="8" t="s">
        <v>67</v>
      </c>
      <c r="B32" s="8" t="s">
        <v>68</v>
      </c>
      <c r="C32" s="13">
        <f t="shared" si="8"/>
        <v>373</v>
      </c>
      <c r="D32" s="9">
        <v>71</v>
      </c>
      <c r="E32" s="10">
        <v>19.034852546916898</v>
      </c>
      <c r="F32" s="11">
        <v>43</v>
      </c>
      <c r="G32" s="10">
        <v>11.5281501340483</v>
      </c>
      <c r="H32" s="34">
        <f t="shared" si="3"/>
        <v>0.30563002680965146</v>
      </c>
      <c r="I32" s="11">
        <v>32</v>
      </c>
      <c r="J32" s="10">
        <v>8.5790884718498699</v>
      </c>
      <c r="K32" s="11">
        <v>46</v>
      </c>
      <c r="L32" s="10">
        <v>12.332439678284199</v>
      </c>
      <c r="M32" s="11">
        <v>34</v>
      </c>
      <c r="N32" s="10">
        <v>9.1152815013404798</v>
      </c>
      <c r="O32" s="34">
        <f t="shared" si="9"/>
        <v>0.30026809651474529</v>
      </c>
      <c r="P32" s="11">
        <v>36</v>
      </c>
      <c r="Q32" s="10">
        <v>9.6514745308311003</v>
      </c>
      <c r="R32" s="11">
        <v>29</v>
      </c>
      <c r="S32" s="10">
        <v>7.77479892761394</v>
      </c>
      <c r="T32" s="11">
        <v>16</v>
      </c>
      <c r="U32" s="10">
        <v>4.2895442359249296</v>
      </c>
      <c r="V32" s="34">
        <f t="shared" si="10"/>
        <v>0.21715817694369974</v>
      </c>
      <c r="W32" s="11">
        <v>16</v>
      </c>
      <c r="X32" s="10">
        <v>4.2895442359249296</v>
      </c>
      <c r="Y32" s="11">
        <v>29</v>
      </c>
      <c r="Z32" s="10">
        <v>7.77479892761394</v>
      </c>
      <c r="AA32" s="34">
        <f t="shared" si="4"/>
        <v>0.12064343163538874</v>
      </c>
      <c r="AB32" s="11">
        <v>21</v>
      </c>
      <c r="AC32" s="51">
        <v>5.6300000000000003E-2</v>
      </c>
      <c r="AD32" s="41">
        <v>2.6710455764075065</v>
      </c>
    </row>
    <row r="33" spans="1:30" x14ac:dyDescent="0.25">
      <c r="A33" s="8" t="s">
        <v>52</v>
      </c>
      <c r="B33" s="8" t="s">
        <v>69</v>
      </c>
      <c r="C33" s="13">
        <f t="shared" si="8"/>
        <v>846</v>
      </c>
      <c r="D33" s="9">
        <v>284</v>
      </c>
      <c r="E33" s="10">
        <v>33.569739952718699</v>
      </c>
      <c r="F33" s="11">
        <v>127</v>
      </c>
      <c r="G33" s="10">
        <v>15.0118203309693</v>
      </c>
      <c r="H33" s="34">
        <f t="shared" si="3"/>
        <v>0.48581560283687941</v>
      </c>
      <c r="I33" s="11">
        <v>96</v>
      </c>
      <c r="J33" s="10">
        <v>11.3475177304965</v>
      </c>
      <c r="K33" s="11">
        <v>105</v>
      </c>
      <c r="L33" s="10">
        <v>12.411347517730499</v>
      </c>
      <c r="M33" s="11">
        <v>54</v>
      </c>
      <c r="N33" s="10">
        <v>6.3829787234042596</v>
      </c>
      <c r="O33" s="34">
        <f t="shared" si="9"/>
        <v>0.30141843971631205</v>
      </c>
      <c r="P33" s="11">
        <v>39</v>
      </c>
      <c r="Q33" s="10">
        <v>4.6099290780141802</v>
      </c>
      <c r="R33" s="11">
        <v>44</v>
      </c>
      <c r="S33" s="10">
        <v>5.20094562647754</v>
      </c>
      <c r="T33" s="11">
        <v>17</v>
      </c>
      <c r="U33" s="10">
        <v>2.0094562647754102</v>
      </c>
      <c r="V33" s="34">
        <f t="shared" si="10"/>
        <v>0.1182033096926714</v>
      </c>
      <c r="W33" s="11">
        <v>17</v>
      </c>
      <c r="X33" s="10">
        <v>2.0094562647754102</v>
      </c>
      <c r="Y33" s="11">
        <v>15</v>
      </c>
      <c r="Z33" s="10">
        <v>1.7730496453900699</v>
      </c>
      <c r="AA33" s="34">
        <f t="shared" si="4"/>
        <v>3.7825059101654845E-2</v>
      </c>
      <c r="AB33" s="11">
        <v>48</v>
      </c>
      <c r="AC33" s="51">
        <v>5.67E-2</v>
      </c>
      <c r="AD33" s="41">
        <v>3.1054373522458629</v>
      </c>
    </row>
    <row r="34" spans="1:30" x14ac:dyDescent="0.25">
      <c r="A34" s="8" t="s">
        <v>32</v>
      </c>
      <c r="B34" s="8" t="s">
        <v>70</v>
      </c>
      <c r="C34" s="13">
        <f t="shared" si="8"/>
        <v>106</v>
      </c>
      <c r="D34" s="9">
        <v>45</v>
      </c>
      <c r="E34" s="10">
        <v>42.452830188679201</v>
      </c>
      <c r="F34" s="11">
        <v>18</v>
      </c>
      <c r="G34" s="10">
        <v>16.981132075471699</v>
      </c>
      <c r="H34" s="34">
        <f t="shared" si="3"/>
        <v>0.59433962264150941</v>
      </c>
      <c r="I34" s="11">
        <v>7</v>
      </c>
      <c r="J34" s="10">
        <v>6.6037735849056602</v>
      </c>
      <c r="K34" s="11">
        <v>10</v>
      </c>
      <c r="L34" s="10">
        <v>9.4339622641509404</v>
      </c>
      <c r="M34" s="11">
        <v>8</v>
      </c>
      <c r="N34" s="10">
        <v>7.5471698113207504</v>
      </c>
      <c r="O34" s="34">
        <f t="shared" si="9"/>
        <v>0.23584905660377359</v>
      </c>
      <c r="P34" s="11">
        <v>3</v>
      </c>
      <c r="Q34" s="10">
        <v>2.8301886792452802</v>
      </c>
      <c r="R34" s="11">
        <v>5</v>
      </c>
      <c r="S34" s="10">
        <v>4.7169811320754702</v>
      </c>
      <c r="T34" s="11">
        <v>3</v>
      </c>
      <c r="U34" s="10">
        <v>2.8301886792452802</v>
      </c>
      <c r="V34" s="34">
        <f t="shared" si="10"/>
        <v>0.10377358490566038</v>
      </c>
      <c r="W34" s="11">
        <v>2</v>
      </c>
      <c r="X34" s="10">
        <v>1.88679245283019</v>
      </c>
      <c r="Y34" s="11">
        <v>2</v>
      </c>
      <c r="Z34" s="10">
        <v>1.88679245283019</v>
      </c>
      <c r="AA34" s="34">
        <f t="shared" si="4"/>
        <v>3.7735849056603772E-2</v>
      </c>
      <c r="AB34" s="11">
        <v>3</v>
      </c>
      <c r="AC34" s="51">
        <v>2.8299999999999999E-2</v>
      </c>
      <c r="AD34" s="41">
        <v>3.2820754716981133</v>
      </c>
    </row>
    <row r="35" spans="1:30" x14ac:dyDescent="0.25">
      <c r="A35" s="8" t="s">
        <v>38</v>
      </c>
      <c r="B35" s="8" t="s">
        <v>71</v>
      </c>
      <c r="C35" s="13">
        <f t="shared" si="8"/>
        <v>105</v>
      </c>
      <c r="D35" s="9">
        <v>16</v>
      </c>
      <c r="E35" s="10">
        <v>15.2380952380952</v>
      </c>
      <c r="F35" s="11">
        <v>15</v>
      </c>
      <c r="G35" s="10">
        <v>14.285714285714301</v>
      </c>
      <c r="H35" s="34">
        <f t="shared" si="3"/>
        <v>0.29523809523809524</v>
      </c>
      <c r="I35" s="11">
        <v>7</v>
      </c>
      <c r="J35" s="10">
        <v>6.6666666666666696</v>
      </c>
      <c r="K35" s="11">
        <v>6</v>
      </c>
      <c r="L35" s="10">
        <v>5.71428571428571</v>
      </c>
      <c r="M35" s="11">
        <v>8</v>
      </c>
      <c r="N35" s="10">
        <v>7.6190476190476204</v>
      </c>
      <c r="O35" s="34">
        <f t="shared" si="9"/>
        <v>0.2</v>
      </c>
      <c r="P35" s="11">
        <v>8</v>
      </c>
      <c r="Q35" s="10">
        <v>7.6190476190476204</v>
      </c>
      <c r="R35" s="11">
        <v>11</v>
      </c>
      <c r="S35" s="10">
        <v>10.476190476190499</v>
      </c>
      <c r="T35" s="11">
        <v>3</v>
      </c>
      <c r="U35" s="10">
        <v>2.8571428571428599</v>
      </c>
      <c r="V35" s="34">
        <f t="shared" si="10"/>
        <v>0.20952380952380953</v>
      </c>
      <c r="W35" s="11">
        <v>3</v>
      </c>
      <c r="X35" s="10">
        <v>2.8571428571428599</v>
      </c>
      <c r="Y35" s="11">
        <v>8</v>
      </c>
      <c r="Z35" s="10">
        <v>7.6190476190476204</v>
      </c>
      <c r="AA35" s="34">
        <f t="shared" si="4"/>
        <v>0.10476190476190476</v>
      </c>
      <c r="AB35" s="11">
        <v>20</v>
      </c>
      <c r="AC35" s="51">
        <v>0.1905</v>
      </c>
      <c r="AD35" s="41">
        <v>2.2819047619047619</v>
      </c>
    </row>
    <row r="36" spans="1:30" x14ac:dyDescent="0.25">
      <c r="A36" s="8"/>
      <c r="B36" s="8" t="s">
        <v>72</v>
      </c>
      <c r="C36" s="13">
        <f t="shared" si="8"/>
        <v>712</v>
      </c>
      <c r="D36" s="9">
        <v>223</v>
      </c>
      <c r="E36" s="10">
        <v>31.320224719101098</v>
      </c>
      <c r="F36" s="11">
        <v>111</v>
      </c>
      <c r="G36" s="10">
        <v>15.589887640449399</v>
      </c>
      <c r="H36" s="34">
        <f t="shared" si="3"/>
        <v>0.4691011235955056</v>
      </c>
      <c r="I36" s="11">
        <v>63</v>
      </c>
      <c r="J36" s="10">
        <v>8.8483146067415692</v>
      </c>
      <c r="K36" s="11">
        <v>69</v>
      </c>
      <c r="L36" s="10">
        <v>9.6910112359550595</v>
      </c>
      <c r="M36" s="11">
        <v>48</v>
      </c>
      <c r="N36" s="10">
        <v>6.7415730337078603</v>
      </c>
      <c r="O36" s="34">
        <f t="shared" si="9"/>
        <v>0.25280898876404495</v>
      </c>
      <c r="P36" s="11">
        <v>37</v>
      </c>
      <c r="Q36" s="10">
        <v>5.19662921348315</v>
      </c>
      <c r="R36" s="11">
        <v>45</v>
      </c>
      <c r="S36" s="10">
        <v>6.3202247191011196</v>
      </c>
      <c r="T36" s="11">
        <v>23</v>
      </c>
      <c r="U36" s="10">
        <v>3.2303370786516901</v>
      </c>
      <c r="V36" s="34">
        <f t="shared" si="10"/>
        <v>0.14747191011235955</v>
      </c>
      <c r="W36" s="11">
        <v>12</v>
      </c>
      <c r="X36" s="10">
        <v>1.68539325842697</v>
      </c>
      <c r="Y36" s="11">
        <v>27</v>
      </c>
      <c r="Z36" s="10">
        <v>3.79213483146067</v>
      </c>
      <c r="AA36" s="34">
        <f t="shared" si="4"/>
        <v>5.4775280898876406E-2</v>
      </c>
      <c r="AB36" s="11">
        <v>54</v>
      </c>
      <c r="AC36" s="51">
        <v>7.5800000000000006E-2</v>
      </c>
      <c r="AD36" s="41">
        <v>2.9550561797752808</v>
      </c>
    </row>
    <row r="37" spans="1:30" x14ac:dyDescent="0.25">
      <c r="A37" s="8" t="s">
        <v>73</v>
      </c>
      <c r="B37" s="8" t="s">
        <v>73</v>
      </c>
      <c r="C37" s="13">
        <f t="shared" si="8"/>
        <v>374</v>
      </c>
      <c r="D37" s="9">
        <v>53</v>
      </c>
      <c r="E37" s="10">
        <v>14.1711229946524</v>
      </c>
      <c r="F37" s="11">
        <v>53</v>
      </c>
      <c r="G37" s="10">
        <v>14.1711229946524</v>
      </c>
      <c r="H37" s="34">
        <f t="shared" si="3"/>
        <v>0.28342245989304815</v>
      </c>
      <c r="I37" s="11">
        <v>34</v>
      </c>
      <c r="J37" s="10">
        <v>9.0909090909090899</v>
      </c>
      <c r="K37" s="11">
        <v>76</v>
      </c>
      <c r="L37" s="10">
        <v>20.320855614973301</v>
      </c>
      <c r="M37" s="11">
        <v>35</v>
      </c>
      <c r="N37" s="10">
        <v>9.3582887700534805</v>
      </c>
      <c r="O37" s="34">
        <f t="shared" si="9"/>
        <v>0.38770053475935828</v>
      </c>
      <c r="P37" s="11">
        <v>22</v>
      </c>
      <c r="Q37" s="10">
        <v>5.8823529411764701</v>
      </c>
      <c r="R37" s="11">
        <v>40</v>
      </c>
      <c r="S37" s="10">
        <v>10.695187165775399</v>
      </c>
      <c r="T37" s="11">
        <v>19</v>
      </c>
      <c r="U37" s="10">
        <v>5.0802139037433198</v>
      </c>
      <c r="V37" s="34">
        <f t="shared" si="10"/>
        <v>0.21657754010695188</v>
      </c>
      <c r="W37" s="11">
        <v>5</v>
      </c>
      <c r="X37" s="10">
        <v>1.33689839572193</v>
      </c>
      <c r="Y37" s="11">
        <v>19</v>
      </c>
      <c r="Z37" s="10">
        <v>5.0802139037433198</v>
      </c>
      <c r="AA37" s="34">
        <f t="shared" si="4"/>
        <v>6.4171122994652413E-2</v>
      </c>
      <c r="AB37" s="11">
        <v>18</v>
      </c>
      <c r="AC37" s="51">
        <v>4.8099999999999997E-2</v>
      </c>
      <c r="AD37" s="41">
        <v>2.7572192513368985</v>
      </c>
    </row>
    <row r="38" spans="1:30" x14ac:dyDescent="0.25">
      <c r="A38" s="8" t="s">
        <v>38</v>
      </c>
      <c r="B38" s="8" t="s">
        <v>74</v>
      </c>
      <c r="C38" s="13">
        <f t="shared" si="8"/>
        <v>88</v>
      </c>
      <c r="D38" s="9">
        <v>37</v>
      </c>
      <c r="E38" s="10">
        <v>42.045454545454497</v>
      </c>
      <c r="F38" s="11">
        <v>14</v>
      </c>
      <c r="G38" s="10">
        <v>15.909090909090899</v>
      </c>
      <c r="H38" s="34">
        <f t="shared" si="3"/>
        <v>0.57954545454545459</v>
      </c>
      <c r="I38" s="11">
        <v>6</v>
      </c>
      <c r="J38" s="10">
        <v>6.8181818181818201</v>
      </c>
      <c r="K38" s="11">
        <v>8</v>
      </c>
      <c r="L38" s="10">
        <v>9.0909090909090899</v>
      </c>
      <c r="M38" s="11">
        <v>2</v>
      </c>
      <c r="N38" s="10">
        <v>2.2727272727272698</v>
      </c>
      <c r="O38" s="34">
        <f t="shared" si="9"/>
        <v>0.18181818181818182</v>
      </c>
      <c r="P38" s="11">
        <v>1</v>
      </c>
      <c r="Q38" s="10">
        <v>1.13636363636364</v>
      </c>
      <c r="R38" s="11">
        <v>1</v>
      </c>
      <c r="S38" s="10">
        <v>1.13636363636364</v>
      </c>
      <c r="T38" s="11">
        <v>6</v>
      </c>
      <c r="U38" s="10">
        <v>6.8181818181818201</v>
      </c>
      <c r="V38" s="34">
        <f t="shared" ref="V38:V77" si="11">((P38+R38+T38)/C38)</f>
        <v>9.0909090909090912E-2</v>
      </c>
      <c r="W38" s="11">
        <v>3</v>
      </c>
      <c r="X38" s="10">
        <v>3.4090909090909101</v>
      </c>
      <c r="Y38" s="11">
        <v>5</v>
      </c>
      <c r="Z38" s="10">
        <v>5.6818181818181799</v>
      </c>
      <c r="AA38" s="34">
        <f t="shared" si="4"/>
        <v>9.0909090909090912E-2</v>
      </c>
      <c r="AB38" s="11">
        <v>5</v>
      </c>
      <c r="AC38" s="51">
        <v>5.6800000000000003E-2</v>
      </c>
      <c r="AD38" s="41">
        <v>3.0954545454545452</v>
      </c>
    </row>
    <row r="39" spans="1:30" x14ac:dyDescent="0.25">
      <c r="A39" s="8" t="s">
        <v>73</v>
      </c>
      <c r="B39" s="8" t="s">
        <v>75</v>
      </c>
      <c r="C39" s="13">
        <f t="shared" si="8"/>
        <v>71</v>
      </c>
      <c r="D39" s="9">
        <v>17</v>
      </c>
      <c r="E39" s="10">
        <v>23.943661971830998</v>
      </c>
      <c r="F39" s="11">
        <v>14</v>
      </c>
      <c r="G39" s="10">
        <v>19.7183098591549</v>
      </c>
      <c r="H39" s="34">
        <f t="shared" si="3"/>
        <v>0.43661971830985913</v>
      </c>
      <c r="I39" s="11">
        <v>10</v>
      </c>
      <c r="J39" s="10">
        <v>14.084507042253501</v>
      </c>
      <c r="K39" s="11">
        <v>12</v>
      </c>
      <c r="L39" s="10">
        <v>16.901408450704199</v>
      </c>
      <c r="M39" s="11">
        <v>4</v>
      </c>
      <c r="N39" s="10">
        <v>5.6338028169014098</v>
      </c>
      <c r="O39" s="34">
        <f t="shared" si="9"/>
        <v>0.36619718309859156</v>
      </c>
      <c r="P39" s="11">
        <v>3</v>
      </c>
      <c r="Q39" s="10">
        <v>4.2253521126760596</v>
      </c>
      <c r="R39" s="11">
        <v>3</v>
      </c>
      <c r="S39" s="10">
        <v>4.2253521126760596</v>
      </c>
      <c r="T39" s="11">
        <v>1</v>
      </c>
      <c r="U39" s="10">
        <v>1.40845070422535</v>
      </c>
      <c r="V39" s="34">
        <f t="shared" si="11"/>
        <v>9.8591549295774641E-2</v>
      </c>
      <c r="W39" s="11">
        <v>0</v>
      </c>
      <c r="X39" s="10">
        <v>0</v>
      </c>
      <c r="Y39" s="11">
        <v>1</v>
      </c>
      <c r="Z39" s="10">
        <v>1.40845070422535</v>
      </c>
      <c r="AA39" s="34">
        <f t="shared" si="4"/>
        <v>1.4084507042253521E-2</v>
      </c>
      <c r="AB39" s="11">
        <v>6</v>
      </c>
      <c r="AC39" s="51">
        <v>8.4500000000000006E-2</v>
      </c>
      <c r="AD39" s="41">
        <v>3.0309859154929577</v>
      </c>
    </row>
    <row r="40" spans="1:30" x14ac:dyDescent="0.25">
      <c r="A40" s="8" t="s">
        <v>50</v>
      </c>
      <c r="B40" s="8" t="s">
        <v>76</v>
      </c>
      <c r="C40" s="13">
        <f t="shared" si="8"/>
        <v>12</v>
      </c>
      <c r="D40" s="9">
        <v>5</v>
      </c>
      <c r="E40" s="10">
        <v>41.6666666666667</v>
      </c>
      <c r="F40" s="11">
        <v>1</v>
      </c>
      <c r="G40" s="10">
        <v>8.3333333333333304</v>
      </c>
      <c r="H40" s="34">
        <f t="shared" si="3"/>
        <v>0.5</v>
      </c>
      <c r="I40" s="11">
        <v>0</v>
      </c>
      <c r="J40" s="10">
        <v>0</v>
      </c>
      <c r="K40" s="11">
        <v>3</v>
      </c>
      <c r="L40" s="10">
        <v>25</v>
      </c>
      <c r="M40" s="11">
        <v>0</v>
      </c>
      <c r="N40" s="10">
        <v>0</v>
      </c>
      <c r="O40" s="34">
        <f t="shared" si="9"/>
        <v>0.25</v>
      </c>
      <c r="P40" s="11">
        <v>0</v>
      </c>
      <c r="Q40" s="10">
        <v>0</v>
      </c>
      <c r="R40" s="11">
        <v>1</v>
      </c>
      <c r="S40" s="10">
        <v>8.3333333333333304</v>
      </c>
      <c r="T40" s="11">
        <v>0</v>
      </c>
      <c r="U40" s="10">
        <v>0</v>
      </c>
      <c r="V40" s="34">
        <f t="shared" si="11"/>
        <v>8.3333333333333329E-2</v>
      </c>
      <c r="W40" s="11">
        <v>0</v>
      </c>
      <c r="X40" s="10">
        <v>0</v>
      </c>
      <c r="Y40" s="11">
        <v>2</v>
      </c>
      <c r="Z40" s="10">
        <v>16.6666666666667</v>
      </c>
      <c r="AA40" s="34">
        <f t="shared" si="4"/>
        <v>0.16666666666666666</v>
      </c>
      <c r="AB40" s="11">
        <v>0</v>
      </c>
      <c r="AC40" s="51">
        <v>0</v>
      </c>
      <c r="AD40" s="41">
        <v>3.0583333333333331</v>
      </c>
    </row>
    <row r="41" spans="1:30" x14ac:dyDescent="0.25">
      <c r="A41" s="8" t="s">
        <v>77</v>
      </c>
      <c r="B41" s="8" t="s">
        <v>78</v>
      </c>
      <c r="C41" s="13">
        <f t="shared" si="8"/>
        <v>23</v>
      </c>
      <c r="D41" s="9">
        <v>19</v>
      </c>
      <c r="E41" s="10">
        <v>82.608695652173907</v>
      </c>
      <c r="F41" s="11">
        <v>2</v>
      </c>
      <c r="G41" s="10">
        <v>8.6956521739130395</v>
      </c>
      <c r="H41" s="34">
        <f t="shared" si="3"/>
        <v>0.91304347826086951</v>
      </c>
      <c r="I41" s="11">
        <v>1</v>
      </c>
      <c r="J41" s="10">
        <v>4.3478260869565197</v>
      </c>
      <c r="K41" s="11">
        <v>0</v>
      </c>
      <c r="L41" s="10">
        <v>0</v>
      </c>
      <c r="M41" s="11">
        <v>0</v>
      </c>
      <c r="N41" s="10">
        <v>0</v>
      </c>
      <c r="O41" s="34">
        <f t="shared" si="9"/>
        <v>4.3478260869565216E-2</v>
      </c>
      <c r="P41" s="11">
        <v>1</v>
      </c>
      <c r="Q41" s="10">
        <v>4.3478260869565197</v>
      </c>
      <c r="R41" s="11">
        <v>0</v>
      </c>
      <c r="S41" s="10">
        <v>0</v>
      </c>
      <c r="T41" s="11">
        <v>0</v>
      </c>
      <c r="U41" s="10">
        <v>0</v>
      </c>
      <c r="V41" s="34">
        <f t="shared" si="11"/>
        <v>4.3478260869565216E-2</v>
      </c>
      <c r="W41" s="11">
        <v>0</v>
      </c>
      <c r="X41" s="10">
        <v>0</v>
      </c>
      <c r="Y41" s="11">
        <v>0</v>
      </c>
      <c r="Z41" s="10">
        <v>0</v>
      </c>
      <c r="AA41" s="34">
        <f t="shared" si="4"/>
        <v>0</v>
      </c>
      <c r="AB41" s="11">
        <v>0</v>
      </c>
      <c r="AC41" s="51">
        <v>0</v>
      </c>
      <c r="AD41" s="41">
        <v>3.8695652173913042</v>
      </c>
    </row>
    <row r="42" spans="1:30" x14ac:dyDescent="0.25">
      <c r="A42" s="8" t="s">
        <v>79</v>
      </c>
      <c r="B42" s="8" t="s">
        <v>80</v>
      </c>
      <c r="C42" s="13">
        <f t="shared" si="8"/>
        <v>343</v>
      </c>
      <c r="D42" s="9">
        <v>78</v>
      </c>
      <c r="E42" s="10">
        <v>22.740524781341101</v>
      </c>
      <c r="F42" s="11">
        <v>60</v>
      </c>
      <c r="G42" s="10">
        <v>17.492711370262398</v>
      </c>
      <c r="H42" s="34">
        <f t="shared" si="3"/>
        <v>0.40233236151603496</v>
      </c>
      <c r="I42" s="11">
        <v>49</v>
      </c>
      <c r="J42" s="10">
        <v>14.285714285714301</v>
      </c>
      <c r="K42" s="11">
        <v>54</v>
      </c>
      <c r="L42" s="10">
        <v>15.7434402332362</v>
      </c>
      <c r="M42" s="11">
        <v>28</v>
      </c>
      <c r="N42" s="10">
        <v>8.1632653061224492</v>
      </c>
      <c r="O42" s="34">
        <f t="shared" si="9"/>
        <v>0.38192419825072887</v>
      </c>
      <c r="P42" s="11">
        <v>27</v>
      </c>
      <c r="Q42" s="10">
        <v>7.8717201166180804</v>
      </c>
      <c r="R42" s="11">
        <v>15</v>
      </c>
      <c r="S42" s="10">
        <v>4.3731778425655996</v>
      </c>
      <c r="T42" s="11">
        <v>10</v>
      </c>
      <c r="U42" s="10">
        <v>2.9154518950437298</v>
      </c>
      <c r="V42" s="34">
        <f t="shared" si="11"/>
        <v>0.15160349854227406</v>
      </c>
      <c r="W42" s="11">
        <v>5</v>
      </c>
      <c r="X42" s="10">
        <v>1.45772594752187</v>
      </c>
      <c r="Y42" s="11">
        <v>5</v>
      </c>
      <c r="Z42" s="10">
        <v>1.45772594752187</v>
      </c>
      <c r="AA42" s="34">
        <f t="shared" si="4"/>
        <v>2.9154518950437316E-2</v>
      </c>
      <c r="AB42" s="11">
        <v>12</v>
      </c>
      <c r="AC42" s="51">
        <v>3.5000000000000003E-2</v>
      </c>
      <c r="AD42" s="41">
        <v>3.0725947521865891</v>
      </c>
    </row>
    <row r="43" spans="1:30" x14ac:dyDescent="0.25">
      <c r="A43" s="8" t="s">
        <v>34</v>
      </c>
      <c r="B43" s="8" t="s">
        <v>81</v>
      </c>
      <c r="C43" s="13">
        <f t="shared" si="8"/>
        <v>399</v>
      </c>
      <c r="D43" s="9">
        <v>50</v>
      </c>
      <c r="E43" s="10">
        <v>12.531328320802</v>
      </c>
      <c r="F43" s="11">
        <v>58</v>
      </c>
      <c r="G43" s="10">
        <v>14.5363408521303</v>
      </c>
      <c r="H43" s="34">
        <f t="shared" si="3"/>
        <v>0.27067669172932329</v>
      </c>
      <c r="I43" s="11">
        <v>53</v>
      </c>
      <c r="J43" s="10">
        <v>13.2832080200501</v>
      </c>
      <c r="K43" s="11">
        <v>87</v>
      </c>
      <c r="L43" s="10">
        <v>21.804511278195498</v>
      </c>
      <c r="M43" s="11">
        <v>37</v>
      </c>
      <c r="N43" s="10">
        <v>9.2731829573934803</v>
      </c>
      <c r="O43" s="34">
        <f t="shared" si="9"/>
        <v>0.44360902255639095</v>
      </c>
      <c r="P43" s="11">
        <v>23</v>
      </c>
      <c r="Q43" s="10">
        <v>5.7644110275689204</v>
      </c>
      <c r="R43" s="11">
        <v>26</v>
      </c>
      <c r="S43" s="10">
        <v>6.51629072681704</v>
      </c>
      <c r="T43" s="11">
        <v>21</v>
      </c>
      <c r="U43" s="10">
        <v>5.2631578947368398</v>
      </c>
      <c r="V43" s="34">
        <f t="shared" si="11"/>
        <v>0.17543859649122806</v>
      </c>
      <c r="W43" s="11">
        <v>12</v>
      </c>
      <c r="X43" s="10">
        <v>3.0075187969924801</v>
      </c>
      <c r="Y43" s="11">
        <v>8</v>
      </c>
      <c r="Z43" s="10">
        <v>2.0050125313283198</v>
      </c>
      <c r="AA43" s="34">
        <f t="shared" si="4"/>
        <v>5.0125313283208017E-2</v>
      </c>
      <c r="AB43" s="11">
        <v>24</v>
      </c>
      <c r="AC43" s="51">
        <v>6.0199999999999997E-2</v>
      </c>
      <c r="AD43" s="41">
        <v>2.793483709273183</v>
      </c>
    </row>
    <row r="44" spans="1:30" x14ac:dyDescent="0.25">
      <c r="A44" s="8"/>
      <c r="B44" s="8" t="s">
        <v>82</v>
      </c>
      <c r="C44" s="13">
        <f t="shared" si="8"/>
        <v>50</v>
      </c>
      <c r="D44" s="9">
        <v>47</v>
      </c>
      <c r="E44" s="10">
        <v>94</v>
      </c>
      <c r="F44" s="11">
        <v>3</v>
      </c>
      <c r="G44" s="10">
        <v>6</v>
      </c>
      <c r="H44" s="34">
        <f t="shared" si="3"/>
        <v>1</v>
      </c>
      <c r="I44" s="11">
        <v>0</v>
      </c>
      <c r="J44" s="10">
        <v>0</v>
      </c>
      <c r="K44" s="11">
        <v>0</v>
      </c>
      <c r="L44" s="10">
        <v>0</v>
      </c>
      <c r="M44" s="11">
        <v>0</v>
      </c>
      <c r="N44" s="10">
        <v>0</v>
      </c>
      <c r="O44" s="34">
        <f t="shared" si="9"/>
        <v>0</v>
      </c>
      <c r="P44" s="11">
        <v>0</v>
      </c>
      <c r="Q44" s="10">
        <v>0</v>
      </c>
      <c r="R44" s="11">
        <v>0</v>
      </c>
      <c r="S44" s="10">
        <v>0</v>
      </c>
      <c r="T44" s="11">
        <v>0</v>
      </c>
      <c r="U44" s="10">
        <v>0</v>
      </c>
      <c r="V44" s="34">
        <f t="shared" si="11"/>
        <v>0</v>
      </c>
      <c r="W44" s="11">
        <v>0</v>
      </c>
      <c r="X44" s="10">
        <v>0</v>
      </c>
      <c r="Y44" s="11">
        <v>0</v>
      </c>
      <c r="Z44" s="10">
        <v>0</v>
      </c>
      <c r="AA44" s="34">
        <f t="shared" si="4"/>
        <v>0</v>
      </c>
      <c r="AB44" s="11">
        <v>0</v>
      </c>
      <c r="AC44" s="51">
        <v>0</v>
      </c>
      <c r="AD44" s="41">
        <v>3.9820000000000002</v>
      </c>
    </row>
    <row r="45" spans="1:30" x14ac:dyDescent="0.25">
      <c r="A45" s="8"/>
      <c r="B45" s="8" t="s">
        <v>83</v>
      </c>
      <c r="C45" s="13">
        <f t="shared" si="8"/>
        <v>32</v>
      </c>
      <c r="D45" s="9">
        <v>23</v>
      </c>
      <c r="E45" s="10">
        <v>71.875</v>
      </c>
      <c r="F45" s="11">
        <v>5</v>
      </c>
      <c r="G45" s="10">
        <v>15.625</v>
      </c>
      <c r="H45" s="34">
        <f t="shared" si="3"/>
        <v>0.875</v>
      </c>
      <c r="I45" s="11">
        <v>1</v>
      </c>
      <c r="J45" s="10">
        <v>3.125</v>
      </c>
      <c r="K45" s="11">
        <v>1</v>
      </c>
      <c r="L45" s="10">
        <v>3.125</v>
      </c>
      <c r="M45" s="11">
        <v>0</v>
      </c>
      <c r="N45" s="10">
        <v>0</v>
      </c>
      <c r="O45" s="34">
        <f t="shared" ref="O45:O50" si="12">((I45+K45+M45)/C45)</f>
        <v>6.25E-2</v>
      </c>
      <c r="P45" s="11">
        <v>0</v>
      </c>
      <c r="Q45" s="10">
        <v>0</v>
      </c>
      <c r="R45" s="11">
        <v>0</v>
      </c>
      <c r="S45" s="10">
        <v>0</v>
      </c>
      <c r="T45" s="11">
        <v>0</v>
      </c>
      <c r="U45" s="10">
        <v>0</v>
      </c>
      <c r="V45" s="34">
        <f t="shared" si="11"/>
        <v>0</v>
      </c>
      <c r="W45" s="11">
        <v>0</v>
      </c>
      <c r="X45" s="10">
        <v>0</v>
      </c>
      <c r="Y45" s="11">
        <v>1</v>
      </c>
      <c r="Z45" s="10">
        <v>3.125</v>
      </c>
      <c r="AA45" s="34">
        <f t="shared" si="4"/>
        <v>3.125E-2</v>
      </c>
      <c r="AB45" s="11">
        <v>1</v>
      </c>
      <c r="AC45" s="51">
        <v>3.1300000000000001E-2</v>
      </c>
      <c r="AD45" s="41">
        <v>3.6812499999999999</v>
      </c>
    </row>
    <row r="46" spans="1:30" x14ac:dyDescent="0.25">
      <c r="A46" s="8"/>
      <c r="B46" s="8" t="s">
        <v>84</v>
      </c>
      <c r="C46" s="13">
        <f t="shared" si="8"/>
        <v>80</v>
      </c>
      <c r="D46" s="9">
        <v>38</v>
      </c>
      <c r="E46" s="10">
        <v>47.5</v>
      </c>
      <c r="F46" s="11">
        <v>15</v>
      </c>
      <c r="G46" s="10">
        <v>18.75</v>
      </c>
      <c r="H46" s="34">
        <f t="shared" si="3"/>
        <v>0.66249999999999998</v>
      </c>
      <c r="I46" s="11">
        <v>9</v>
      </c>
      <c r="J46" s="10">
        <v>11.25</v>
      </c>
      <c r="K46" s="11">
        <v>5</v>
      </c>
      <c r="L46" s="10">
        <v>6.25</v>
      </c>
      <c r="M46" s="11">
        <v>4</v>
      </c>
      <c r="N46" s="10">
        <v>5</v>
      </c>
      <c r="O46" s="34">
        <f t="shared" si="12"/>
        <v>0.22500000000000001</v>
      </c>
      <c r="P46" s="11">
        <v>1</v>
      </c>
      <c r="Q46" s="10">
        <v>1.25</v>
      </c>
      <c r="R46" s="11">
        <v>1</v>
      </c>
      <c r="S46" s="10">
        <v>1.25</v>
      </c>
      <c r="T46" s="11">
        <v>1</v>
      </c>
      <c r="U46" s="10">
        <v>1.25</v>
      </c>
      <c r="V46" s="34">
        <f t="shared" si="11"/>
        <v>3.7499999999999999E-2</v>
      </c>
      <c r="W46" s="11">
        <v>2</v>
      </c>
      <c r="X46" s="10">
        <v>2.5</v>
      </c>
      <c r="Y46" s="11">
        <v>0</v>
      </c>
      <c r="Z46" s="10">
        <v>0</v>
      </c>
      <c r="AA46" s="34">
        <f t="shared" si="4"/>
        <v>2.5000000000000001E-2</v>
      </c>
      <c r="AB46" s="11">
        <v>4</v>
      </c>
      <c r="AC46" s="51">
        <v>0.05</v>
      </c>
      <c r="AD46" s="41">
        <v>3.395</v>
      </c>
    </row>
    <row r="47" spans="1:30" x14ac:dyDescent="0.25">
      <c r="A47" s="8" t="s">
        <v>85</v>
      </c>
      <c r="B47" s="8" t="s">
        <v>86</v>
      </c>
      <c r="C47" s="13">
        <v>4</v>
      </c>
      <c r="D47" s="9">
        <v>1</v>
      </c>
      <c r="E47" s="10">
        <v>50</v>
      </c>
      <c r="F47" s="11">
        <v>0</v>
      </c>
      <c r="G47" s="10">
        <v>0</v>
      </c>
      <c r="H47" s="34">
        <f t="shared" si="3"/>
        <v>0.25</v>
      </c>
      <c r="I47" s="11">
        <v>0</v>
      </c>
      <c r="J47" s="10">
        <v>0</v>
      </c>
      <c r="K47" s="11">
        <v>0</v>
      </c>
      <c r="L47" s="10">
        <v>0</v>
      </c>
      <c r="M47" s="11">
        <v>0</v>
      </c>
      <c r="N47" s="10">
        <v>0</v>
      </c>
      <c r="O47" s="34">
        <f t="shared" si="12"/>
        <v>0</v>
      </c>
      <c r="P47" s="11">
        <v>0</v>
      </c>
      <c r="Q47" s="10">
        <v>0</v>
      </c>
      <c r="R47" s="11">
        <v>0</v>
      </c>
      <c r="S47" s="10">
        <v>0</v>
      </c>
      <c r="T47" s="11">
        <v>0</v>
      </c>
      <c r="U47" s="10">
        <v>0</v>
      </c>
      <c r="V47" s="34">
        <f t="shared" si="11"/>
        <v>0</v>
      </c>
      <c r="W47" s="11">
        <v>0</v>
      </c>
      <c r="X47" s="10">
        <v>0</v>
      </c>
      <c r="Y47" s="11">
        <v>0</v>
      </c>
      <c r="Z47" s="10">
        <v>0</v>
      </c>
      <c r="AA47" s="34">
        <f t="shared" si="4"/>
        <v>0</v>
      </c>
      <c r="AB47" s="11">
        <v>1</v>
      </c>
      <c r="AC47" s="51">
        <v>0.5</v>
      </c>
      <c r="AD47" s="41">
        <v>2</v>
      </c>
    </row>
    <row r="48" spans="1:30" x14ac:dyDescent="0.25">
      <c r="A48" s="8" t="s">
        <v>38</v>
      </c>
      <c r="B48" s="8" t="s">
        <v>87</v>
      </c>
      <c r="C48" s="13">
        <f>D48+F48+I48+K48+M48+P48+R48+T48+W48+Y48+AB48</f>
        <v>33</v>
      </c>
      <c r="D48" s="9">
        <v>11</v>
      </c>
      <c r="E48" s="10">
        <v>33.3333333333333</v>
      </c>
      <c r="F48" s="11">
        <v>0</v>
      </c>
      <c r="G48" s="10">
        <v>0</v>
      </c>
      <c r="H48" s="34">
        <f t="shared" si="3"/>
        <v>0.33333333333333331</v>
      </c>
      <c r="I48" s="11">
        <v>2</v>
      </c>
      <c r="J48" s="10">
        <v>6.0606060606060597</v>
      </c>
      <c r="K48" s="11">
        <v>4</v>
      </c>
      <c r="L48" s="10">
        <v>12.1212121212121</v>
      </c>
      <c r="M48" s="11">
        <v>3</v>
      </c>
      <c r="N48" s="10">
        <v>9.0909090909090899</v>
      </c>
      <c r="O48" s="34">
        <f t="shared" si="12"/>
        <v>0.27272727272727271</v>
      </c>
      <c r="P48" s="11">
        <v>5</v>
      </c>
      <c r="Q48" s="10">
        <v>15.1515151515152</v>
      </c>
      <c r="R48" s="11">
        <v>1</v>
      </c>
      <c r="S48" s="10">
        <v>3.0303030303030298</v>
      </c>
      <c r="T48" s="11">
        <v>0</v>
      </c>
      <c r="U48" s="10">
        <v>0</v>
      </c>
      <c r="V48" s="34">
        <f t="shared" si="11"/>
        <v>0.18181818181818182</v>
      </c>
      <c r="W48" s="11">
        <v>1</v>
      </c>
      <c r="X48" s="10">
        <v>3.0303030303030298</v>
      </c>
      <c r="Y48" s="11">
        <v>2</v>
      </c>
      <c r="Z48" s="10">
        <v>6.0606060606060597</v>
      </c>
      <c r="AA48" s="34">
        <f t="shared" si="4"/>
        <v>9.0909090909090912E-2</v>
      </c>
      <c r="AB48" s="11">
        <v>4</v>
      </c>
      <c r="AC48" s="51">
        <v>0.1212</v>
      </c>
      <c r="AD48" s="41">
        <v>2.6515151515151514</v>
      </c>
    </row>
    <row r="49" spans="1:30" x14ac:dyDescent="0.25">
      <c r="A49" s="8"/>
      <c r="B49" s="8" t="s">
        <v>88</v>
      </c>
      <c r="C49" s="13">
        <f t="shared" ref="C49:C50" si="13">D49+F49+I49+K49+M49+P49+R49+T49+W49+Y49+AB49</f>
        <v>60</v>
      </c>
      <c r="D49" s="9">
        <v>12</v>
      </c>
      <c r="E49" s="10">
        <v>20</v>
      </c>
      <c r="F49" s="11">
        <v>4</v>
      </c>
      <c r="G49" s="10">
        <v>6.6666666666666696</v>
      </c>
      <c r="H49" s="34">
        <f t="shared" si="3"/>
        <v>0.26666666666666666</v>
      </c>
      <c r="I49" s="11">
        <v>10</v>
      </c>
      <c r="J49" s="10">
        <v>16.6666666666667</v>
      </c>
      <c r="K49" s="11">
        <v>1</v>
      </c>
      <c r="L49" s="10">
        <v>1.6666666666666701</v>
      </c>
      <c r="M49" s="11">
        <v>6</v>
      </c>
      <c r="N49" s="10">
        <v>10</v>
      </c>
      <c r="O49" s="34">
        <f t="shared" si="12"/>
        <v>0.28333333333333333</v>
      </c>
      <c r="P49" s="11">
        <v>5</v>
      </c>
      <c r="Q49" s="10">
        <v>8.3333333333333304</v>
      </c>
      <c r="R49" s="11">
        <v>6</v>
      </c>
      <c r="S49" s="10">
        <v>10</v>
      </c>
      <c r="T49" s="11">
        <v>4</v>
      </c>
      <c r="U49" s="10">
        <v>6.6666666666666696</v>
      </c>
      <c r="V49" s="34">
        <f t="shared" si="11"/>
        <v>0.25</v>
      </c>
      <c r="W49" s="11">
        <v>0</v>
      </c>
      <c r="X49" s="10">
        <v>0</v>
      </c>
      <c r="Y49" s="11">
        <v>6</v>
      </c>
      <c r="Z49" s="10">
        <v>10</v>
      </c>
      <c r="AA49" s="34">
        <f t="shared" si="4"/>
        <v>0.1</v>
      </c>
      <c r="AB49" s="11">
        <v>6</v>
      </c>
      <c r="AC49" s="51">
        <v>0.1</v>
      </c>
      <c r="AD49" s="41">
        <v>2.5216666666666665</v>
      </c>
    </row>
    <row r="50" spans="1:30" x14ac:dyDescent="0.25">
      <c r="A50" s="8"/>
      <c r="B50" s="8" t="s">
        <v>89</v>
      </c>
      <c r="C50" s="13">
        <f t="shared" si="13"/>
        <v>82</v>
      </c>
      <c r="D50" s="9">
        <v>32</v>
      </c>
      <c r="E50" s="10">
        <v>39.024390243902403</v>
      </c>
      <c r="F50" s="11">
        <v>11</v>
      </c>
      <c r="G50" s="10">
        <v>13.4146341463415</v>
      </c>
      <c r="H50" s="34">
        <f t="shared" si="3"/>
        <v>0.52439024390243905</v>
      </c>
      <c r="I50" s="11">
        <v>7</v>
      </c>
      <c r="J50" s="10">
        <v>8.5365853658536608</v>
      </c>
      <c r="K50" s="11">
        <v>11</v>
      </c>
      <c r="L50" s="10">
        <v>13.4146341463415</v>
      </c>
      <c r="M50" s="11">
        <v>4</v>
      </c>
      <c r="N50" s="10">
        <v>4.8780487804878003</v>
      </c>
      <c r="O50" s="34">
        <f t="shared" si="12"/>
        <v>0.26829268292682928</v>
      </c>
      <c r="P50" s="11">
        <v>3</v>
      </c>
      <c r="Q50" s="10">
        <v>3.6585365853658498</v>
      </c>
      <c r="R50" s="11">
        <v>3</v>
      </c>
      <c r="S50" s="10">
        <v>3.6585365853658498</v>
      </c>
      <c r="T50" s="11">
        <v>5</v>
      </c>
      <c r="U50" s="10">
        <v>6.0975609756097597</v>
      </c>
      <c r="V50" s="34">
        <f t="shared" si="11"/>
        <v>0.13414634146341464</v>
      </c>
      <c r="W50" s="11">
        <v>0</v>
      </c>
      <c r="X50" s="10">
        <v>0</v>
      </c>
      <c r="Y50" s="11">
        <v>0</v>
      </c>
      <c r="Z50" s="10">
        <v>0</v>
      </c>
      <c r="AA50" s="34">
        <f t="shared" si="4"/>
        <v>0</v>
      </c>
      <c r="AB50" s="11">
        <v>6</v>
      </c>
      <c r="AC50" s="51">
        <v>7.3200000000000001E-2</v>
      </c>
      <c r="AD50" s="41">
        <v>3.1341463414634148</v>
      </c>
    </row>
    <row r="51" spans="1:30" x14ac:dyDescent="0.25">
      <c r="A51" s="8" t="s">
        <v>50</v>
      </c>
      <c r="B51" s="8" t="s">
        <v>90</v>
      </c>
      <c r="C51" s="13">
        <f t="shared" ref="C51:C61" si="14">D51+F51+I51+K51+M51+P51+R51+T51+W51+Y51+AB51</f>
        <v>53</v>
      </c>
      <c r="D51" s="9">
        <v>18</v>
      </c>
      <c r="E51" s="10">
        <v>33.962264150943398</v>
      </c>
      <c r="F51" s="11">
        <v>5</v>
      </c>
      <c r="G51" s="10">
        <v>9.4339622641509404</v>
      </c>
      <c r="H51" s="34">
        <f t="shared" si="3"/>
        <v>0.43396226415094341</v>
      </c>
      <c r="I51" s="11">
        <v>3</v>
      </c>
      <c r="J51" s="10">
        <v>5.6603773584905701</v>
      </c>
      <c r="K51" s="11">
        <v>9</v>
      </c>
      <c r="L51" s="10">
        <v>16.981132075471699</v>
      </c>
      <c r="M51" s="11">
        <v>3</v>
      </c>
      <c r="N51" s="10">
        <v>5.6603773584905701</v>
      </c>
      <c r="O51" s="34">
        <f>((I51+K51+M51)/C51)</f>
        <v>0.28301886792452829</v>
      </c>
      <c r="P51" s="11">
        <v>4</v>
      </c>
      <c r="Q51" s="10">
        <v>7.5471698113207504</v>
      </c>
      <c r="R51" s="11">
        <v>3</v>
      </c>
      <c r="S51" s="10">
        <v>5.6603773584905701</v>
      </c>
      <c r="T51" s="11">
        <v>1</v>
      </c>
      <c r="U51" s="10">
        <v>1.88679245283019</v>
      </c>
      <c r="V51" s="34">
        <f t="shared" si="11"/>
        <v>0.15094339622641509</v>
      </c>
      <c r="W51" s="11">
        <v>0</v>
      </c>
      <c r="X51" s="10">
        <v>0</v>
      </c>
      <c r="Y51" s="11">
        <v>2</v>
      </c>
      <c r="Z51" s="10">
        <v>3.7735849056603801</v>
      </c>
      <c r="AA51" s="34">
        <f t="shared" si="4"/>
        <v>3.7735849056603772E-2</v>
      </c>
      <c r="AB51" s="11">
        <v>5</v>
      </c>
      <c r="AC51" s="51">
        <v>9.4299999999999995E-2</v>
      </c>
      <c r="AD51" s="41">
        <v>2.9132075471698111</v>
      </c>
    </row>
    <row r="52" spans="1:30" x14ac:dyDescent="0.25">
      <c r="A52" s="8" t="s">
        <v>52</v>
      </c>
      <c r="B52" s="8" t="s">
        <v>91</v>
      </c>
      <c r="C52" s="13">
        <f t="shared" si="14"/>
        <v>116</v>
      </c>
      <c r="D52" s="9">
        <v>46</v>
      </c>
      <c r="E52" s="10">
        <v>39.655172413793103</v>
      </c>
      <c r="F52" s="11">
        <v>20</v>
      </c>
      <c r="G52" s="10">
        <v>17.241379310344801</v>
      </c>
      <c r="H52" s="34">
        <f t="shared" si="3"/>
        <v>0.56896551724137934</v>
      </c>
      <c r="I52" s="11">
        <v>10</v>
      </c>
      <c r="J52" s="10">
        <v>8.6206896551724093</v>
      </c>
      <c r="K52" s="11">
        <v>16</v>
      </c>
      <c r="L52" s="10">
        <v>13.7931034482759</v>
      </c>
      <c r="M52" s="11">
        <v>8</v>
      </c>
      <c r="N52" s="10">
        <v>6.8965517241379297</v>
      </c>
      <c r="O52" s="34">
        <f t="shared" ref="O52:O55" si="15">((I52+K52+M52)/C52)</f>
        <v>0.29310344827586204</v>
      </c>
      <c r="P52" s="11">
        <v>2</v>
      </c>
      <c r="Q52" s="10">
        <v>1.72413793103448</v>
      </c>
      <c r="R52" s="11">
        <v>6</v>
      </c>
      <c r="S52" s="10">
        <v>5.1724137931034502</v>
      </c>
      <c r="T52" s="11">
        <v>2</v>
      </c>
      <c r="U52" s="10">
        <v>1.72413793103448</v>
      </c>
      <c r="V52" s="34">
        <f t="shared" si="11"/>
        <v>8.6206896551724144E-2</v>
      </c>
      <c r="W52" s="11">
        <v>0</v>
      </c>
      <c r="X52" s="10">
        <v>0</v>
      </c>
      <c r="Y52" s="11">
        <v>1</v>
      </c>
      <c r="Z52" s="10">
        <v>0.86206896551724099</v>
      </c>
      <c r="AA52" s="34">
        <f t="shared" si="4"/>
        <v>8.6206896551724137E-3</v>
      </c>
      <c r="AB52" s="11">
        <v>5</v>
      </c>
      <c r="AC52" s="51">
        <v>4.3099999999999999E-2</v>
      </c>
      <c r="AD52" s="41">
        <v>3.2896551724137932</v>
      </c>
    </row>
    <row r="53" spans="1:30" x14ac:dyDescent="0.25">
      <c r="A53" s="8" t="s">
        <v>92</v>
      </c>
      <c r="B53" s="8" t="s">
        <v>93</v>
      </c>
      <c r="C53" s="13">
        <f t="shared" si="14"/>
        <v>19</v>
      </c>
      <c r="D53" s="9">
        <v>3</v>
      </c>
      <c r="E53" s="10">
        <v>15.789473684210501</v>
      </c>
      <c r="F53" s="11">
        <v>4</v>
      </c>
      <c r="G53" s="10">
        <v>21.052631578947398</v>
      </c>
      <c r="H53" s="34">
        <f t="shared" si="3"/>
        <v>0.36842105263157893</v>
      </c>
      <c r="I53" s="11">
        <v>3</v>
      </c>
      <c r="J53" s="10">
        <v>15.789473684210501</v>
      </c>
      <c r="K53" s="11">
        <v>1</v>
      </c>
      <c r="L53" s="10">
        <v>5.2631578947368398</v>
      </c>
      <c r="M53" s="11">
        <v>4</v>
      </c>
      <c r="N53" s="10">
        <v>21.052631578947398</v>
      </c>
      <c r="O53" s="34">
        <f t="shared" si="15"/>
        <v>0.42105263157894735</v>
      </c>
      <c r="P53" s="11">
        <v>1</v>
      </c>
      <c r="Q53" s="10">
        <v>5.2631578947368398</v>
      </c>
      <c r="R53" s="11">
        <v>1</v>
      </c>
      <c r="S53" s="10">
        <v>5.2631578947368398</v>
      </c>
      <c r="T53" s="11">
        <v>1</v>
      </c>
      <c r="U53" s="10">
        <v>5.2631578947368398</v>
      </c>
      <c r="V53" s="34">
        <f t="shared" si="11"/>
        <v>0.15789473684210525</v>
      </c>
      <c r="W53" s="11">
        <v>1</v>
      </c>
      <c r="X53" s="10">
        <v>5.2631578947368398</v>
      </c>
      <c r="Y53" s="11">
        <v>0</v>
      </c>
      <c r="Z53" s="10">
        <v>0</v>
      </c>
      <c r="AA53" s="34">
        <f t="shared" si="4"/>
        <v>5.2631578947368418E-2</v>
      </c>
      <c r="AB53" s="11">
        <v>0</v>
      </c>
      <c r="AC53" s="51">
        <v>0</v>
      </c>
      <c r="AD53" s="41">
        <v>3.0421052631578949</v>
      </c>
    </row>
    <row r="54" spans="1:30" x14ac:dyDescent="0.25">
      <c r="A54" s="8" t="s">
        <v>94</v>
      </c>
      <c r="B54" s="8" t="s">
        <v>94</v>
      </c>
      <c r="C54" s="13">
        <f t="shared" si="14"/>
        <v>433</v>
      </c>
      <c r="D54" s="15">
        <v>145</v>
      </c>
      <c r="E54" s="12">
        <v>33.487297921478103</v>
      </c>
      <c r="F54" s="13">
        <v>47</v>
      </c>
      <c r="G54" s="10">
        <v>10.8545034642032</v>
      </c>
      <c r="H54" s="34">
        <f t="shared" si="3"/>
        <v>0.44341801385681295</v>
      </c>
      <c r="I54" s="13">
        <v>48</v>
      </c>
      <c r="J54" s="10">
        <v>11.0854503464203</v>
      </c>
      <c r="K54" s="13">
        <v>51</v>
      </c>
      <c r="L54" s="10">
        <v>11.7782909930716</v>
      </c>
      <c r="M54" s="13">
        <v>28</v>
      </c>
      <c r="N54" s="10">
        <v>6.4665127020785196</v>
      </c>
      <c r="O54" s="34">
        <f t="shared" si="15"/>
        <v>0.29330254041570436</v>
      </c>
      <c r="P54" s="13">
        <v>31</v>
      </c>
      <c r="Q54" s="10">
        <v>7.1593533487297902</v>
      </c>
      <c r="R54" s="13">
        <v>19</v>
      </c>
      <c r="S54" s="10">
        <v>4.3879907621247103</v>
      </c>
      <c r="T54" s="13">
        <v>19</v>
      </c>
      <c r="U54" s="10">
        <v>4.3879907621247103</v>
      </c>
      <c r="V54" s="34">
        <f t="shared" si="11"/>
        <v>0.15935334872979215</v>
      </c>
      <c r="W54" s="13">
        <v>10</v>
      </c>
      <c r="X54" s="10">
        <v>2.3094688221709001</v>
      </c>
      <c r="Y54" s="13">
        <v>15</v>
      </c>
      <c r="Z54" s="10">
        <v>3.4642032332563502</v>
      </c>
      <c r="AA54" s="34">
        <f t="shared" si="4"/>
        <v>5.7736720554272515E-2</v>
      </c>
      <c r="AB54" s="13">
        <v>20</v>
      </c>
      <c r="AC54" s="51">
        <v>4.6199999999999998E-2</v>
      </c>
      <c r="AD54" s="57">
        <v>3.0265588914549655</v>
      </c>
    </row>
    <row r="55" spans="1:30" x14ac:dyDescent="0.25">
      <c r="A55" s="8"/>
      <c r="B55" s="8" t="s">
        <v>38</v>
      </c>
      <c r="C55" s="13">
        <f t="shared" si="14"/>
        <v>27</v>
      </c>
      <c r="D55" s="15">
        <v>16</v>
      </c>
      <c r="E55" s="12">
        <v>59.259259259259302</v>
      </c>
      <c r="F55" s="13">
        <v>4</v>
      </c>
      <c r="G55" s="10">
        <v>14.814814814814801</v>
      </c>
      <c r="H55" s="34">
        <f t="shared" si="3"/>
        <v>0.7407407407407407</v>
      </c>
      <c r="I55" s="13">
        <v>0</v>
      </c>
      <c r="J55" s="10">
        <v>0</v>
      </c>
      <c r="K55" s="13">
        <v>2</v>
      </c>
      <c r="L55" s="10">
        <v>7.4074074074074101</v>
      </c>
      <c r="M55" s="13">
        <v>3</v>
      </c>
      <c r="N55" s="10">
        <v>11.1111111111111</v>
      </c>
      <c r="O55" s="34">
        <f t="shared" si="15"/>
        <v>0.18518518518518517</v>
      </c>
      <c r="P55" s="13">
        <v>0</v>
      </c>
      <c r="Q55" s="10">
        <v>0</v>
      </c>
      <c r="R55" s="13">
        <v>0</v>
      </c>
      <c r="S55" s="10">
        <v>0</v>
      </c>
      <c r="T55" s="13">
        <v>1</v>
      </c>
      <c r="U55" s="10">
        <v>3.7037037037037002</v>
      </c>
      <c r="V55" s="34">
        <f t="shared" si="11"/>
        <v>3.7037037037037035E-2</v>
      </c>
      <c r="W55" s="13">
        <v>0</v>
      </c>
      <c r="X55" s="10">
        <v>0</v>
      </c>
      <c r="Y55" s="13">
        <v>0</v>
      </c>
      <c r="Z55" s="10">
        <v>0</v>
      </c>
      <c r="AA55" s="34">
        <f t="shared" si="4"/>
        <v>0</v>
      </c>
      <c r="AB55" s="13">
        <v>1</v>
      </c>
      <c r="AC55" s="51">
        <v>3.6999999999999998E-2</v>
      </c>
      <c r="AD55" s="57">
        <v>3.5037037037037035</v>
      </c>
    </row>
    <row r="56" spans="1:30" x14ac:dyDescent="0.25">
      <c r="A56" s="8" t="s">
        <v>32</v>
      </c>
      <c r="B56" s="8" t="s">
        <v>95</v>
      </c>
      <c r="C56" s="13">
        <f t="shared" si="14"/>
        <v>269</v>
      </c>
      <c r="D56" s="9">
        <v>92</v>
      </c>
      <c r="E56" s="10">
        <v>34.200743494423797</v>
      </c>
      <c r="F56" s="11">
        <v>43</v>
      </c>
      <c r="G56" s="10">
        <v>15.985130111524199</v>
      </c>
      <c r="H56" s="34">
        <f t="shared" si="3"/>
        <v>0.5018587360594795</v>
      </c>
      <c r="I56" s="11">
        <v>23</v>
      </c>
      <c r="J56" s="10">
        <v>8.5501858736059493</v>
      </c>
      <c r="K56" s="11">
        <v>51</v>
      </c>
      <c r="L56" s="10">
        <v>18.959107806691399</v>
      </c>
      <c r="M56" s="11">
        <v>19</v>
      </c>
      <c r="N56" s="10">
        <v>7.0631970260222996</v>
      </c>
      <c r="O56" s="34">
        <f t="shared" ref="O56:O66" si="16">((I56+K56+M56)/C56)</f>
        <v>0.34572490706319703</v>
      </c>
      <c r="P56" s="11">
        <v>20</v>
      </c>
      <c r="Q56" s="10">
        <v>7.43494423791822</v>
      </c>
      <c r="R56" s="11">
        <v>7</v>
      </c>
      <c r="S56" s="10">
        <v>2.6022304832713798</v>
      </c>
      <c r="T56" s="11">
        <v>5</v>
      </c>
      <c r="U56" s="10">
        <v>1.8587360594795499</v>
      </c>
      <c r="V56" s="34">
        <f t="shared" si="11"/>
        <v>0.11895910780669144</v>
      </c>
      <c r="W56" s="11">
        <v>3</v>
      </c>
      <c r="X56" s="10">
        <v>1.1152416356877299</v>
      </c>
      <c r="Y56" s="11">
        <v>4</v>
      </c>
      <c r="Z56" s="10">
        <v>1.4869888475836399</v>
      </c>
      <c r="AA56" s="34">
        <f t="shared" si="4"/>
        <v>2.6022304832713755E-2</v>
      </c>
      <c r="AB56" s="11">
        <v>2</v>
      </c>
      <c r="AC56" s="52">
        <v>7.4000000000000003E-3</v>
      </c>
      <c r="AD56" s="41">
        <v>3.2851301115241638</v>
      </c>
    </row>
    <row r="57" spans="1:30" x14ac:dyDescent="0.25">
      <c r="A57" s="8" t="s">
        <v>32</v>
      </c>
      <c r="B57" s="8" t="s">
        <v>96</v>
      </c>
      <c r="C57" s="13">
        <f t="shared" si="14"/>
        <v>113</v>
      </c>
      <c r="D57" s="9">
        <v>26</v>
      </c>
      <c r="E57" s="10">
        <v>23.008849557522101</v>
      </c>
      <c r="F57" s="11">
        <v>24</v>
      </c>
      <c r="G57" s="10">
        <v>21.2389380530973</v>
      </c>
      <c r="H57" s="34">
        <f t="shared" si="3"/>
        <v>0.44247787610619471</v>
      </c>
      <c r="I57" s="11">
        <v>17</v>
      </c>
      <c r="J57" s="10">
        <v>15.044247787610599</v>
      </c>
      <c r="K57" s="11">
        <v>14</v>
      </c>
      <c r="L57" s="10">
        <v>12.389380530973501</v>
      </c>
      <c r="M57" s="11">
        <v>14</v>
      </c>
      <c r="N57" s="10">
        <v>12.389380530973501</v>
      </c>
      <c r="O57" s="34">
        <f t="shared" si="16"/>
        <v>0.39823008849557523</v>
      </c>
      <c r="P57" s="11">
        <v>5</v>
      </c>
      <c r="Q57" s="10">
        <v>4.4247787610619502</v>
      </c>
      <c r="R57" s="11">
        <v>5</v>
      </c>
      <c r="S57" s="10">
        <v>4.4247787610619502</v>
      </c>
      <c r="T57" s="11">
        <v>3</v>
      </c>
      <c r="U57" s="10">
        <v>2.65486725663717</v>
      </c>
      <c r="V57" s="34">
        <f t="shared" si="11"/>
        <v>0.11504424778761062</v>
      </c>
      <c r="W57" s="11">
        <v>2</v>
      </c>
      <c r="X57" s="10">
        <v>1.76991150442478</v>
      </c>
      <c r="Y57" s="11">
        <v>1</v>
      </c>
      <c r="Z57" s="10">
        <v>0.88495575221238898</v>
      </c>
      <c r="AA57" s="34">
        <f t="shared" si="4"/>
        <v>2.6548672566371681E-2</v>
      </c>
      <c r="AB57" s="11">
        <v>2</v>
      </c>
      <c r="AC57" s="51">
        <v>1.77E-2</v>
      </c>
      <c r="AD57" s="41">
        <v>3.1761061946902656</v>
      </c>
    </row>
    <row r="58" spans="1:30" x14ac:dyDescent="0.25">
      <c r="A58" s="8" t="s">
        <v>32</v>
      </c>
      <c r="B58" s="8" t="s">
        <v>97</v>
      </c>
      <c r="C58" s="13">
        <f t="shared" si="14"/>
        <v>268</v>
      </c>
      <c r="D58" s="9">
        <v>87</v>
      </c>
      <c r="E58" s="10">
        <v>32.462686567164198</v>
      </c>
      <c r="F58" s="11">
        <v>40</v>
      </c>
      <c r="G58" s="10">
        <v>14.9253731343284</v>
      </c>
      <c r="H58" s="34">
        <f t="shared" si="3"/>
        <v>0.47388059701492535</v>
      </c>
      <c r="I58" s="11">
        <v>40</v>
      </c>
      <c r="J58" s="10">
        <v>14.9253731343284</v>
      </c>
      <c r="K58" s="11">
        <v>44</v>
      </c>
      <c r="L58" s="10">
        <v>16.417910447761201</v>
      </c>
      <c r="M58" s="11">
        <v>18</v>
      </c>
      <c r="N58" s="10">
        <v>6.7164179104477597</v>
      </c>
      <c r="O58" s="34">
        <f t="shared" si="16"/>
        <v>0.38059701492537312</v>
      </c>
      <c r="P58" s="11">
        <v>14</v>
      </c>
      <c r="Q58" s="10">
        <v>5.2238805970149196</v>
      </c>
      <c r="R58" s="11">
        <v>9</v>
      </c>
      <c r="S58" s="10">
        <v>3.3582089552238799</v>
      </c>
      <c r="T58" s="11">
        <v>6</v>
      </c>
      <c r="U58" s="10">
        <v>2.23880597014925</v>
      </c>
      <c r="V58" s="34">
        <f t="shared" si="11"/>
        <v>0.10820895522388059</v>
      </c>
      <c r="W58" s="11">
        <v>1</v>
      </c>
      <c r="X58" s="10">
        <v>0.37313432835820898</v>
      </c>
      <c r="Y58" s="11">
        <v>7</v>
      </c>
      <c r="Z58" s="10">
        <v>2.6119402985074598</v>
      </c>
      <c r="AA58" s="34">
        <f t="shared" si="4"/>
        <v>2.9850746268656716E-2</v>
      </c>
      <c r="AB58" s="11">
        <v>2</v>
      </c>
      <c r="AC58" s="51">
        <v>7.4999999999999997E-3</v>
      </c>
      <c r="AD58" s="41">
        <v>3.2735074626865672</v>
      </c>
    </row>
    <row r="59" spans="1:30" x14ac:dyDescent="0.25">
      <c r="A59" s="8" t="s">
        <v>98</v>
      </c>
      <c r="B59" s="8" t="s">
        <v>98</v>
      </c>
      <c r="C59" s="13">
        <f t="shared" si="14"/>
        <v>8</v>
      </c>
      <c r="D59" s="9">
        <v>5</v>
      </c>
      <c r="E59" s="10">
        <v>62.5</v>
      </c>
      <c r="F59" s="11">
        <v>1</v>
      </c>
      <c r="G59" s="10">
        <v>12.5</v>
      </c>
      <c r="H59" s="34">
        <f t="shared" si="3"/>
        <v>0.75</v>
      </c>
      <c r="I59" s="11">
        <v>0</v>
      </c>
      <c r="J59" s="10">
        <v>0</v>
      </c>
      <c r="K59" s="11">
        <v>0</v>
      </c>
      <c r="L59" s="10">
        <v>0</v>
      </c>
      <c r="M59" s="11">
        <v>0</v>
      </c>
      <c r="N59" s="10">
        <v>0</v>
      </c>
      <c r="O59" s="34">
        <f t="shared" si="16"/>
        <v>0</v>
      </c>
      <c r="P59" s="11">
        <v>0</v>
      </c>
      <c r="Q59" s="10">
        <v>0</v>
      </c>
      <c r="R59" s="11">
        <v>2</v>
      </c>
      <c r="S59" s="10">
        <v>25</v>
      </c>
      <c r="T59" s="11">
        <v>0</v>
      </c>
      <c r="U59" s="10">
        <v>0</v>
      </c>
      <c r="V59" s="34">
        <f t="shared" si="11"/>
        <v>0.25</v>
      </c>
      <c r="W59" s="11">
        <v>0</v>
      </c>
      <c r="X59" s="10">
        <v>0</v>
      </c>
      <c r="Y59" s="11">
        <v>0</v>
      </c>
      <c r="Z59" s="10">
        <v>0</v>
      </c>
      <c r="AA59" s="34">
        <f t="shared" si="4"/>
        <v>0</v>
      </c>
      <c r="AB59" s="11">
        <v>0</v>
      </c>
      <c r="AC59" s="51">
        <v>0</v>
      </c>
      <c r="AD59" s="41">
        <v>3.4624999999999999</v>
      </c>
    </row>
    <row r="60" spans="1:30" x14ac:dyDescent="0.25">
      <c r="A60" s="8" t="s">
        <v>99</v>
      </c>
      <c r="B60" s="8" t="s">
        <v>100</v>
      </c>
      <c r="C60" s="13">
        <f t="shared" si="14"/>
        <v>83</v>
      </c>
      <c r="D60" s="9">
        <v>20</v>
      </c>
      <c r="E60" s="10">
        <v>24.096385542168701</v>
      </c>
      <c r="F60" s="11">
        <v>6</v>
      </c>
      <c r="G60" s="10">
        <v>7.2289156626505999</v>
      </c>
      <c r="H60" s="34">
        <f t="shared" si="3"/>
        <v>0.31325301204819278</v>
      </c>
      <c r="I60" s="11">
        <v>5</v>
      </c>
      <c r="J60" s="10">
        <v>6.0240963855421699</v>
      </c>
      <c r="K60" s="11">
        <v>10</v>
      </c>
      <c r="L60" s="10">
        <v>12.048192771084301</v>
      </c>
      <c r="M60" s="11">
        <v>6</v>
      </c>
      <c r="N60" s="10">
        <v>7.2289156626505999</v>
      </c>
      <c r="O60" s="34">
        <f t="shared" si="16"/>
        <v>0.25301204819277107</v>
      </c>
      <c r="P60" s="11">
        <v>2</v>
      </c>
      <c r="Q60" s="10">
        <v>2.4096385542168699</v>
      </c>
      <c r="R60" s="11">
        <v>10</v>
      </c>
      <c r="S60" s="10">
        <v>12.048192771084301</v>
      </c>
      <c r="T60" s="11">
        <v>3</v>
      </c>
      <c r="U60" s="10">
        <v>3.6144578313253</v>
      </c>
      <c r="V60" s="34">
        <f t="shared" si="11"/>
        <v>0.18072289156626506</v>
      </c>
      <c r="W60" s="11">
        <v>3</v>
      </c>
      <c r="X60" s="10">
        <v>3.6144578313253</v>
      </c>
      <c r="Y60" s="11">
        <v>7</v>
      </c>
      <c r="Z60" s="10">
        <v>8.4337349397590398</v>
      </c>
      <c r="AA60" s="34">
        <f t="shared" si="4"/>
        <v>0.12048192771084337</v>
      </c>
      <c r="AB60" s="11">
        <v>11</v>
      </c>
      <c r="AC60" s="51">
        <v>0.13250000000000001</v>
      </c>
      <c r="AD60" s="41">
        <v>2.4759036144578315</v>
      </c>
    </row>
    <row r="61" spans="1:30" x14ac:dyDescent="0.25">
      <c r="A61" s="8" t="s">
        <v>99</v>
      </c>
      <c r="B61" s="8" t="s">
        <v>101</v>
      </c>
      <c r="C61" s="13">
        <f t="shared" si="14"/>
        <v>256</v>
      </c>
      <c r="D61" s="9">
        <v>189</v>
      </c>
      <c r="E61" s="10">
        <v>73.828125</v>
      </c>
      <c r="F61" s="11">
        <v>20</v>
      </c>
      <c r="G61" s="10">
        <v>7.8125</v>
      </c>
      <c r="H61" s="34">
        <f t="shared" si="3"/>
        <v>0.81640625</v>
      </c>
      <c r="I61" s="11">
        <v>11</v>
      </c>
      <c r="J61" s="10">
        <v>4.296875</v>
      </c>
      <c r="K61" s="11">
        <v>18</v>
      </c>
      <c r="L61" s="10">
        <v>7.03125</v>
      </c>
      <c r="M61" s="11">
        <v>9</v>
      </c>
      <c r="N61" s="10">
        <v>3.515625</v>
      </c>
      <c r="O61" s="34">
        <f t="shared" si="16"/>
        <v>0.1484375</v>
      </c>
      <c r="P61" s="11">
        <v>2</v>
      </c>
      <c r="Q61" s="10">
        <v>0.78125</v>
      </c>
      <c r="R61" s="11">
        <v>3</v>
      </c>
      <c r="S61" s="10">
        <v>1.171875</v>
      </c>
      <c r="T61" s="11">
        <v>2</v>
      </c>
      <c r="U61" s="10">
        <v>0.78125</v>
      </c>
      <c r="V61" s="34">
        <f t="shared" si="11"/>
        <v>2.734375E-2</v>
      </c>
      <c r="W61" s="11">
        <v>0</v>
      </c>
      <c r="X61" s="10">
        <v>0</v>
      </c>
      <c r="Y61" s="11">
        <v>0</v>
      </c>
      <c r="Z61" s="10">
        <v>0</v>
      </c>
      <c r="AA61" s="34">
        <f t="shared" si="4"/>
        <v>0</v>
      </c>
      <c r="AB61" s="11">
        <v>2</v>
      </c>
      <c r="AC61" s="51">
        <v>7.7999999999999996E-3</v>
      </c>
      <c r="AD61" s="41">
        <v>3.7445312500000001</v>
      </c>
    </row>
    <row r="62" spans="1:30" x14ac:dyDescent="0.25">
      <c r="A62" s="8"/>
      <c r="B62" s="8" t="s">
        <v>99</v>
      </c>
      <c r="C62" s="13">
        <f t="shared" ref="C62:C67" si="17">D62+F62+I62+K62+M62+P62+R62+T62+W62+Y62+AB62</f>
        <v>8</v>
      </c>
      <c r="D62" s="9">
        <v>5</v>
      </c>
      <c r="E62" s="10">
        <v>62.5</v>
      </c>
      <c r="F62" s="11">
        <v>0</v>
      </c>
      <c r="G62" s="10">
        <v>0</v>
      </c>
      <c r="H62" s="34">
        <f t="shared" si="3"/>
        <v>0.625</v>
      </c>
      <c r="I62" s="11">
        <v>0</v>
      </c>
      <c r="J62" s="10">
        <v>0</v>
      </c>
      <c r="K62" s="11">
        <v>2</v>
      </c>
      <c r="L62" s="10">
        <v>25</v>
      </c>
      <c r="M62" s="11">
        <v>0</v>
      </c>
      <c r="N62" s="10">
        <v>0</v>
      </c>
      <c r="O62" s="34">
        <f t="shared" si="16"/>
        <v>0.25</v>
      </c>
      <c r="P62" s="11">
        <v>0</v>
      </c>
      <c r="Q62" s="10">
        <v>0</v>
      </c>
      <c r="R62" s="11">
        <v>1</v>
      </c>
      <c r="S62" s="10">
        <v>12.5</v>
      </c>
      <c r="T62" s="11">
        <v>0</v>
      </c>
      <c r="U62" s="10">
        <v>0</v>
      </c>
      <c r="V62" s="34">
        <f t="shared" si="11"/>
        <v>0.125</v>
      </c>
      <c r="W62" s="11">
        <v>0</v>
      </c>
      <c r="X62" s="10">
        <v>0</v>
      </c>
      <c r="Y62" s="11">
        <v>0</v>
      </c>
      <c r="Z62" s="10">
        <v>0</v>
      </c>
      <c r="AA62" s="34">
        <f t="shared" si="4"/>
        <v>0</v>
      </c>
      <c r="AB62" s="11">
        <v>0</v>
      </c>
      <c r="AC62" s="51">
        <v>0</v>
      </c>
      <c r="AD62" s="41">
        <v>3.5</v>
      </c>
    </row>
    <row r="63" spans="1:30" x14ac:dyDescent="0.25">
      <c r="A63" s="8" t="s">
        <v>99</v>
      </c>
      <c r="B63" s="8" t="s">
        <v>102</v>
      </c>
      <c r="C63" s="13">
        <f t="shared" si="17"/>
        <v>43</v>
      </c>
      <c r="D63" s="9">
        <v>19</v>
      </c>
      <c r="E63" s="10">
        <v>44.1860465116279</v>
      </c>
      <c r="F63" s="11">
        <v>2</v>
      </c>
      <c r="G63" s="10">
        <v>4.6511627906976702</v>
      </c>
      <c r="H63" s="34">
        <f t="shared" si="3"/>
        <v>0.48837209302325579</v>
      </c>
      <c r="I63" s="11">
        <v>5</v>
      </c>
      <c r="J63" s="10">
        <v>11.6279069767442</v>
      </c>
      <c r="K63" s="11">
        <v>10</v>
      </c>
      <c r="L63" s="10">
        <v>23.255813953488399</v>
      </c>
      <c r="M63" s="11">
        <v>0</v>
      </c>
      <c r="N63" s="10">
        <v>0</v>
      </c>
      <c r="O63" s="34">
        <f t="shared" si="16"/>
        <v>0.34883720930232559</v>
      </c>
      <c r="P63" s="11">
        <v>0</v>
      </c>
      <c r="Q63" s="10">
        <v>0</v>
      </c>
      <c r="R63" s="11">
        <v>5</v>
      </c>
      <c r="S63" s="10">
        <v>11.6279069767442</v>
      </c>
      <c r="T63" s="11">
        <v>0</v>
      </c>
      <c r="U63" s="10">
        <v>0</v>
      </c>
      <c r="V63" s="34">
        <f t="shared" si="11"/>
        <v>0.11627906976744186</v>
      </c>
      <c r="W63" s="11">
        <v>0</v>
      </c>
      <c r="X63" s="10">
        <v>0</v>
      </c>
      <c r="Y63" s="11">
        <v>1</v>
      </c>
      <c r="Z63" s="10">
        <v>2.32558139534884</v>
      </c>
      <c r="AA63" s="34">
        <f t="shared" si="4"/>
        <v>2.3255813953488372E-2</v>
      </c>
      <c r="AB63" s="11">
        <v>1</v>
      </c>
      <c r="AC63" s="51">
        <v>2.3300000000000001E-2</v>
      </c>
      <c r="AD63" s="41">
        <v>3.2767441860465114</v>
      </c>
    </row>
    <row r="64" spans="1:30" x14ac:dyDescent="0.25">
      <c r="A64" s="8" t="s">
        <v>99</v>
      </c>
      <c r="B64" s="8" t="s">
        <v>103</v>
      </c>
      <c r="C64" s="13">
        <f t="shared" si="17"/>
        <v>67</v>
      </c>
      <c r="D64" s="9">
        <v>30</v>
      </c>
      <c r="E64" s="10">
        <v>44.776119402985103</v>
      </c>
      <c r="F64" s="11">
        <v>4</v>
      </c>
      <c r="G64" s="10">
        <v>5.9701492537313401</v>
      </c>
      <c r="H64" s="34">
        <f t="shared" si="3"/>
        <v>0.5074626865671642</v>
      </c>
      <c r="I64" s="11">
        <v>2</v>
      </c>
      <c r="J64" s="10">
        <v>2.98507462686567</v>
      </c>
      <c r="K64" s="11">
        <v>12</v>
      </c>
      <c r="L64" s="10">
        <v>17.910447761194</v>
      </c>
      <c r="M64" s="11">
        <v>4</v>
      </c>
      <c r="N64" s="10">
        <v>5.9701492537313401</v>
      </c>
      <c r="O64" s="34">
        <f t="shared" si="16"/>
        <v>0.26865671641791045</v>
      </c>
      <c r="P64" s="11">
        <v>6</v>
      </c>
      <c r="Q64" s="10">
        <v>8.9552238805970106</v>
      </c>
      <c r="R64" s="11">
        <v>2</v>
      </c>
      <c r="S64" s="10">
        <v>2.98507462686567</v>
      </c>
      <c r="T64" s="11">
        <v>1</v>
      </c>
      <c r="U64" s="10">
        <v>1.4925373134328399</v>
      </c>
      <c r="V64" s="34">
        <f t="shared" si="11"/>
        <v>0.13432835820895522</v>
      </c>
      <c r="W64" s="11">
        <v>0</v>
      </c>
      <c r="X64" s="10">
        <v>0</v>
      </c>
      <c r="Y64" s="11">
        <v>4</v>
      </c>
      <c r="Z64" s="10">
        <v>5.9701492537313401</v>
      </c>
      <c r="AA64" s="34">
        <f t="shared" si="4"/>
        <v>5.9701492537313432E-2</v>
      </c>
      <c r="AB64" s="11">
        <v>2</v>
      </c>
      <c r="AC64" s="51">
        <v>2.9899999999999999E-2</v>
      </c>
      <c r="AD64" s="41">
        <v>3.1597014925373132</v>
      </c>
    </row>
    <row r="65" spans="1:30" x14ac:dyDescent="0.25">
      <c r="A65" s="8" t="s">
        <v>104</v>
      </c>
      <c r="B65" s="8" t="s">
        <v>104</v>
      </c>
      <c r="C65" s="13">
        <f t="shared" si="17"/>
        <v>124</v>
      </c>
      <c r="D65" s="9">
        <v>98</v>
      </c>
      <c r="E65" s="10">
        <v>79.0322580645161</v>
      </c>
      <c r="F65" s="11">
        <v>12</v>
      </c>
      <c r="G65" s="10">
        <v>9.67741935483871</v>
      </c>
      <c r="H65" s="34">
        <f t="shared" si="3"/>
        <v>0.88709677419354838</v>
      </c>
      <c r="I65" s="11">
        <v>3</v>
      </c>
      <c r="J65" s="10">
        <v>2.4193548387096802</v>
      </c>
      <c r="K65" s="11">
        <v>1</v>
      </c>
      <c r="L65" s="10">
        <v>0.80645161290322598</v>
      </c>
      <c r="M65" s="11">
        <v>3</v>
      </c>
      <c r="N65" s="10">
        <v>2.4193548387096802</v>
      </c>
      <c r="O65" s="34">
        <f t="shared" si="16"/>
        <v>5.6451612903225805E-2</v>
      </c>
      <c r="P65" s="11">
        <v>3</v>
      </c>
      <c r="Q65" s="10">
        <v>2.4193548387096802</v>
      </c>
      <c r="R65" s="11">
        <v>2</v>
      </c>
      <c r="S65" s="10">
        <v>1.61290322580645</v>
      </c>
      <c r="T65" s="11">
        <v>0</v>
      </c>
      <c r="U65" s="10">
        <v>0</v>
      </c>
      <c r="V65" s="34">
        <f t="shared" si="11"/>
        <v>4.0322580645161289E-2</v>
      </c>
      <c r="W65" s="11">
        <v>0</v>
      </c>
      <c r="X65" s="10">
        <v>0</v>
      </c>
      <c r="Y65" s="11">
        <v>0</v>
      </c>
      <c r="Z65" s="10">
        <v>0</v>
      </c>
      <c r="AA65" s="34">
        <f t="shared" si="4"/>
        <v>0</v>
      </c>
      <c r="AB65" s="11">
        <v>2</v>
      </c>
      <c r="AC65" s="51">
        <v>1.61E-2</v>
      </c>
      <c r="AD65" s="41">
        <v>3.7766129032258067</v>
      </c>
    </row>
    <row r="66" spans="1:30" x14ac:dyDescent="0.25">
      <c r="A66" s="8" t="s">
        <v>50</v>
      </c>
      <c r="B66" s="8" t="s">
        <v>105</v>
      </c>
      <c r="C66" s="13">
        <f t="shared" si="17"/>
        <v>267</v>
      </c>
      <c r="D66" s="9">
        <v>79</v>
      </c>
      <c r="E66" s="10">
        <v>29.5880149812734</v>
      </c>
      <c r="F66" s="11">
        <v>35</v>
      </c>
      <c r="G66" s="10">
        <v>13.1086142322097</v>
      </c>
      <c r="H66" s="34">
        <f t="shared" si="3"/>
        <v>0.42696629213483145</v>
      </c>
      <c r="I66" s="11">
        <v>27</v>
      </c>
      <c r="J66" s="10">
        <v>10.1123595505618</v>
      </c>
      <c r="K66" s="11">
        <v>37</v>
      </c>
      <c r="L66" s="10">
        <v>13.857677902621701</v>
      </c>
      <c r="M66" s="11">
        <v>18</v>
      </c>
      <c r="N66" s="10">
        <v>6.7415730337078603</v>
      </c>
      <c r="O66" s="34">
        <f t="shared" si="16"/>
        <v>0.30711610486891383</v>
      </c>
      <c r="P66" s="11">
        <v>10</v>
      </c>
      <c r="Q66" s="10">
        <v>3.7453183520599298</v>
      </c>
      <c r="R66" s="11">
        <v>23</v>
      </c>
      <c r="S66" s="10">
        <v>8.6142322097378301</v>
      </c>
      <c r="T66" s="11">
        <v>13</v>
      </c>
      <c r="U66" s="10">
        <v>4.8689138576779003</v>
      </c>
      <c r="V66" s="34">
        <f t="shared" si="11"/>
        <v>0.17228464419475656</v>
      </c>
      <c r="W66" s="11">
        <v>3</v>
      </c>
      <c r="X66" s="10">
        <v>1.1235955056179801</v>
      </c>
      <c r="Y66" s="11">
        <v>3</v>
      </c>
      <c r="Z66" s="10">
        <v>1.1235955056179801</v>
      </c>
      <c r="AA66" s="34">
        <f t="shared" si="4"/>
        <v>2.247191011235955E-2</v>
      </c>
      <c r="AB66" s="11">
        <v>19</v>
      </c>
      <c r="AC66" s="51">
        <v>7.1199999999999999E-2</v>
      </c>
      <c r="AD66" s="41">
        <v>2.9670411985018728</v>
      </c>
    </row>
    <row r="67" spans="1:30" x14ac:dyDescent="0.25">
      <c r="A67" s="8"/>
      <c r="B67" s="8" t="s">
        <v>106</v>
      </c>
      <c r="C67" s="13">
        <f t="shared" si="17"/>
        <v>82</v>
      </c>
      <c r="D67" s="9">
        <v>53</v>
      </c>
      <c r="E67" s="10">
        <v>64.634146341463406</v>
      </c>
      <c r="F67" s="11">
        <v>12</v>
      </c>
      <c r="G67" s="10">
        <v>14.634146341463399</v>
      </c>
      <c r="H67" s="34">
        <f t="shared" si="3"/>
        <v>0.79268292682926833</v>
      </c>
      <c r="I67" s="11">
        <v>4</v>
      </c>
      <c r="J67" s="10">
        <v>4.8780487804878003</v>
      </c>
      <c r="K67" s="11">
        <v>4</v>
      </c>
      <c r="L67" s="10">
        <v>4.8780487804878003</v>
      </c>
      <c r="M67" s="11">
        <v>4</v>
      </c>
      <c r="N67" s="10">
        <v>4.8780487804878003</v>
      </c>
      <c r="O67" s="34">
        <f t="shared" ref="O67:O77" si="18">((I67+K67+M67)/C67)</f>
        <v>0.14634146341463414</v>
      </c>
      <c r="P67" s="11">
        <v>3</v>
      </c>
      <c r="Q67" s="10">
        <v>3.6585365853658498</v>
      </c>
      <c r="R67" s="11">
        <v>0</v>
      </c>
      <c r="S67" s="10">
        <v>0</v>
      </c>
      <c r="T67" s="11">
        <v>0</v>
      </c>
      <c r="U67" s="10">
        <v>0</v>
      </c>
      <c r="V67" s="34">
        <f t="shared" si="11"/>
        <v>3.6585365853658534E-2</v>
      </c>
      <c r="W67" s="11">
        <v>0</v>
      </c>
      <c r="X67" s="10">
        <v>0</v>
      </c>
      <c r="Y67" s="11">
        <v>0</v>
      </c>
      <c r="Z67" s="10">
        <v>0</v>
      </c>
      <c r="AA67" s="34">
        <f t="shared" si="4"/>
        <v>0</v>
      </c>
      <c r="AB67" s="11">
        <v>2</v>
      </c>
      <c r="AC67" s="51">
        <v>2.4400000000000002E-2</v>
      </c>
      <c r="AD67" s="41">
        <v>3.65</v>
      </c>
    </row>
    <row r="68" spans="1:30" x14ac:dyDescent="0.25">
      <c r="A68" s="8" t="s">
        <v>107</v>
      </c>
      <c r="B68" s="8" t="s">
        <v>107</v>
      </c>
      <c r="C68" s="13">
        <f t="shared" ref="C68:C77" si="19">D68+F68+I68+K68+M68+P68+R68+T68+W68+Y68+AB68</f>
        <v>154</v>
      </c>
      <c r="D68" s="9">
        <v>43</v>
      </c>
      <c r="E68" s="10">
        <v>27.9220779220779</v>
      </c>
      <c r="F68" s="11">
        <v>17</v>
      </c>
      <c r="G68" s="10">
        <v>11.038961038961</v>
      </c>
      <c r="H68" s="34">
        <f t="shared" si="3"/>
        <v>0.38961038961038963</v>
      </c>
      <c r="I68" s="11">
        <v>25</v>
      </c>
      <c r="J68" s="10">
        <v>16.2337662337662</v>
      </c>
      <c r="K68" s="11">
        <v>24</v>
      </c>
      <c r="L68" s="10">
        <v>15.5844155844156</v>
      </c>
      <c r="M68" s="11">
        <v>18</v>
      </c>
      <c r="N68" s="10">
        <v>11.6883116883117</v>
      </c>
      <c r="O68" s="34">
        <f t="shared" si="18"/>
        <v>0.43506493506493504</v>
      </c>
      <c r="P68" s="11">
        <v>2</v>
      </c>
      <c r="Q68" s="10">
        <v>1.2987012987013</v>
      </c>
      <c r="R68" s="11">
        <v>10</v>
      </c>
      <c r="S68" s="10">
        <v>6.4935064935064899</v>
      </c>
      <c r="T68" s="11">
        <v>5</v>
      </c>
      <c r="U68" s="10">
        <v>3.2467532467532498</v>
      </c>
      <c r="V68" s="34">
        <f t="shared" si="11"/>
        <v>0.11038961038961038</v>
      </c>
      <c r="W68" s="11">
        <v>2</v>
      </c>
      <c r="X68" s="10">
        <v>1.2987012987013</v>
      </c>
      <c r="Y68" s="11">
        <v>5</v>
      </c>
      <c r="Z68" s="10">
        <v>3.2467532467532498</v>
      </c>
      <c r="AA68" s="34">
        <f t="shared" si="4"/>
        <v>4.5454545454545456E-2</v>
      </c>
      <c r="AB68" s="11">
        <v>3</v>
      </c>
      <c r="AC68" s="51">
        <v>1.95E-2</v>
      </c>
      <c r="AD68" s="41">
        <v>3.1084415584415583</v>
      </c>
    </row>
    <row r="69" spans="1:30" x14ac:dyDescent="0.25">
      <c r="A69" s="8" t="s">
        <v>85</v>
      </c>
      <c r="B69" s="8" t="s">
        <v>108</v>
      </c>
      <c r="C69" s="13">
        <f t="shared" si="19"/>
        <v>531</v>
      </c>
      <c r="D69" s="9">
        <v>103</v>
      </c>
      <c r="E69" s="10">
        <v>19.397363465160101</v>
      </c>
      <c r="F69" s="11">
        <v>68</v>
      </c>
      <c r="G69" s="10">
        <v>12.8060263653484</v>
      </c>
      <c r="H69" s="34">
        <f t="shared" si="3"/>
        <v>0.32203389830508472</v>
      </c>
      <c r="I69" s="11">
        <v>74</v>
      </c>
      <c r="J69" s="10">
        <v>13.9359698681733</v>
      </c>
      <c r="K69" s="11">
        <v>96</v>
      </c>
      <c r="L69" s="10">
        <v>18.079096045197701</v>
      </c>
      <c r="M69" s="11">
        <v>58</v>
      </c>
      <c r="N69" s="10">
        <v>10.922787193973599</v>
      </c>
      <c r="O69" s="34">
        <f t="shared" si="18"/>
        <v>0.42937853107344631</v>
      </c>
      <c r="P69" s="11">
        <v>25</v>
      </c>
      <c r="Q69" s="10">
        <v>4.70809792843691</v>
      </c>
      <c r="R69" s="11">
        <v>30</v>
      </c>
      <c r="S69" s="10">
        <v>5.6497175141242897</v>
      </c>
      <c r="T69" s="11">
        <v>13</v>
      </c>
      <c r="U69" s="10">
        <v>2.4482109227871902</v>
      </c>
      <c r="V69" s="34">
        <f t="shared" si="11"/>
        <v>0.128060263653484</v>
      </c>
      <c r="W69" s="11">
        <v>15</v>
      </c>
      <c r="X69" s="10">
        <v>2.8248587570621502</v>
      </c>
      <c r="Y69" s="11">
        <v>19</v>
      </c>
      <c r="Z69" s="10">
        <v>3.5781544256120501</v>
      </c>
      <c r="AA69" s="34">
        <f t="shared" si="4"/>
        <v>6.4030131826741998E-2</v>
      </c>
      <c r="AB69" s="11">
        <v>30</v>
      </c>
      <c r="AC69" s="51">
        <v>5.6500000000000002E-2</v>
      </c>
      <c r="AD69" s="41">
        <v>2.8822975517890774</v>
      </c>
    </row>
    <row r="70" spans="1:30" x14ac:dyDescent="0.25">
      <c r="A70" s="8" t="s">
        <v>109</v>
      </c>
      <c r="B70" s="8" t="s">
        <v>109</v>
      </c>
      <c r="C70" s="13">
        <f t="shared" si="19"/>
        <v>824</v>
      </c>
      <c r="D70" s="9">
        <v>278</v>
      </c>
      <c r="E70" s="10">
        <v>33.737864077669897</v>
      </c>
      <c r="F70" s="11">
        <v>120</v>
      </c>
      <c r="G70" s="10">
        <v>14.5631067961165</v>
      </c>
      <c r="H70" s="34">
        <f t="shared" si="3"/>
        <v>0.48300970873786409</v>
      </c>
      <c r="I70" s="11">
        <v>85</v>
      </c>
      <c r="J70" s="10">
        <v>10.315533980582501</v>
      </c>
      <c r="K70" s="11">
        <v>96</v>
      </c>
      <c r="L70" s="10">
        <v>11.6504854368932</v>
      </c>
      <c r="M70" s="11">
        <v>50</v>
      </c>
      <c r="N70" s="10">
        <v>6.0679611650485397</v>
      </c>
      <c r="O70" s="34">
        <f t="shared" si="18"/>
        <v>0.2803398058252427</v>
      </c>
      <c r="P70" s="11">
        <v>54</v>
      </c>
      <c r="Q70" s="10">
        <v>6.55339805825243</v>
      </c>
      <c r="R70" s="11">
        <v>47</v>
      </c>
      <c r="S70" s="10">
        <v>5.7038834951456296</v>
      </c>
      <c r="T70" s="11">
        <v>19</v>
      </c>
      <c r="U70" s="10">
        <v>2.3058252427184498</v>
      </c>
      <c r="V70" s="34">
        <f t="shared" si="11"/>
        <v>0.14563106796116504</v>
      </c>
      <c r="W70" s="11">
        <v>17</v>
      </c>
      <c r="X70" s="10">
        <v>2.0631067961165099</v>
      </c>
      <c r="Y70" s="11">
        <v>21</v>
      </c>
      <c r="Z70" s="10">
        <v>2.5485436893203901</v>
      </c>
      <c r="AA70" s="34">
        <f t="shared" si="4"/>
        <v>4.6116504854368932E-2</v>
      </c>
      <c r="AB70" s="11">
        <v>37</v>
      </c>
      <c r="AC70" s="51">
        <v>4.4900000000000002E-2</v>
      </c>
      <c r="AD70" s="41">
        <v>3.0984223300970872</v>
      </c>
    </row>
    <row r="71" spans="1:30" x14ac:dyDescent="0.25">
      <c r="A71" s="8" t="s">
        <v>50</v>
      </c>
      <c r="B71" s="8" t="s">
        <v>110</v>
      </c>
      <c r="C71" s="13">
        <f t="shared" si="19"/>
        <v>156</v>
      </c>
      <c r="D71" s="9">
        <v>58</v>
      </c>
      <c r="E71" s="10">
        <v>37.179487179487197</v>
      </c>
      <c r="F71" s="11">
        <v>30</v>
      </c>
      <c r="G71" s="10">
        <v>19.230769230769202</v>
      </c>
      <c r="H71" s="34">
        <f t="shared" si="3"/>
        <v>0.5641025641025641</v>
      </c>
      <c r="I71" s="11">
        <v>13</v>
      </c>
      <c r="J71" s="10">
        <v>8.3333333333333304</v>
      </c>
      <c r="K71" s="11">
        <v>20</v>
      </c>
      <c r="L71" s="10">
        <v>12.8205128205128</v>
      </c>
      <c r="M71" s="11">
        <v>11</v>
      </c>
      <c r="N71" s="10">
        <v>7.0512820512820502</v>
      </c>
      <c r="O71" s="34">
        <f t="shared" si="18"/>
        <v>0.28205128205128205</v>
      </c>
      <c r="P71" s="11">
        <v>5</v>
      </c>
      <c r="Q71" s="10">
        <v>3.2051282051282</v>
      </c>
      <c r="R71" s="11">
        <v>3</v>
      </c>
      <c r="S71" s="10">
        <v>1.92307692307692</v>
      </c>
      <c r="T71" s="11">
        <v>3</v>
      </c>
      <c r="U71" s="10">
        <v>1.92307692307692</v>
      </c>
      <c r="V71" s="34">
        <f t="shared" si="11"/>
        <v>7.0512820512820512E-2</v>
      </c>
      <c r="W71" s="11">
        <v>1</v>
      </c>
      <c r="X71" s="10">
        <v>0.64102564102564097</v>
      </c>
      <c r="Y71" s="11">
        <v>2</v>
      </c>
      <c r="Z71" s="10">
        <v>1.2820512820512799</v>
      </c>
      <c r="AA71" s="34">
        <f t="shared" si="4"/>
        <v>1.9230769230769232E-2</v>
      </c>
      <c r="AB71" s="11">
        <v>10</v>
      </c>
      <c r="AC71" s="51">
        <v>6.4100000000000004E-2</v>
      </c>
      <c r="AD71" s="41">
        <v>3.2147435897435899</v>
      </c>
    </row>
    <row r="72" spans="1:30" x14ac:dyDescent="0.25">
      <c r="A72" s="8" t="s">
        <v>36</v>
      </c>
      <c r="B72" s="8" t="s">
        <v>111</v>
      </c>
      <c r="C72" s="13">
        <f t="shared" si="19"/>
        <v>397</v>
      </c>
      <c r="D72" s="9">
        <v>127</v>
      </c>
      <c r="E72" s="10">
        <v>31.989924433249399</v>
      </c>
      <c r="F72" s="11">
        <v>63</v>
      </c>
      <c r="G72" s="10">
        <v>15.8690176322418</v>
      </c>
      <c r="H72" s="34">
        <f t="shared" ref="H72:H77" si="20">((D72+F72)/C72)</f>
        <v>0.47858942065491183</v>
      </c>
      <c r="I72" s="11">
        <v>42</v>
      </c>
      <c r="J72" s="10">
        <v>10.579345088161199</v>
      </c>
      <c r="K72" s="11">
        <v>62</v>
      </c>
      <c r="L72" s="10">
        <v>15.617128463476099</v>
      </c>
      <c r="M72" s="11">
        <v>18</v>
      </c>
      <c r="N72" s="10">
        <v>4.5340050377833796</v>
      </c>
      <c r="O72" s="34">
        <f t="shared" si="18"/>
        <v>0.30730478589420657</v>
      </c>
      <c r="P72" s="11">
        <v>8</v>
      </c>
      <c r="Q72" s="10">
        <v>2.0151133501259402</v>
      </c>
      <c r="R72" s="11">
        <v>23</v>
      </c>
      <c r="S72" s="10">
        <v>5.79345088161209</v>
      </c>
      <c r="T72" s="11">
        <v>9</v>
      </c>
      <c r="U72" s="10">
        <v>2.2670025188916898</v>
      </c>
      <c r="V72" s="34">
        <f t="shared" si="11"/>
        <v>0.10075566750629723</v>
      </c>
      <c r="W72" s="11">
        <v>2</v>
      </c>
      <c r="X72" s="10">
        <v>0.50377833753148604</v>
      </c>
      <c r="Y72" s="11">
        <v>18</v>
      </c>
      <c r="Z72" s="10">
        <v>4.5340050377833796</v>
      </c>
      <c r="AA72" s="34">
        <f t="shared" ref="AA72:AA77" si="21">((W72+Y72)/C72)</f>
        <v>5.0377833753148617E-2</v>
      </c>
      <c r="AB72" s="11">
        <v>25</v>
      </c>
      <c r="AC72" s="51">
        <v>6.3E-2</v>
      </c>
      <c r="AD72" s="41">
        <v>3.0594458438287155</v>
      </c>
    </row>
    <row r="73" spans="1:30" x14ac:dyDescent="0.25">
      <c r="A73" s="8" t="s">
        <v>38</v>
      </c>
      <c r="B73" s="8" t="s">
        <v>112</v>
      </c>
      <c r="C73" s="13">
        <f t="shared" si="19"/>
        <v>428</v>
      </c>
      <c r="D73" s="9">
        <v>85</v>
      </c>
      <c r="E73" s="10">
        <v>19.859813084112101</v>
      </c>
      <c r="F73" s="11">
        <v>77</v>
      </c>
      <c r="G73" s="10">
        <v>17.990654205607498</v>
      </c>
      <c r="H73" s="34">
        <f t="shared" si="20"/>
        <v>0.37850467289719625</v>
      </c>
      <c r="I73" s="11">
        <v>57</v>
      </c>
      <c r="J73" s="10">
        <v>13.317757009345801</v>
      </c>
      <c r="K73" s="11">
        <v>47</v>
      </c>
      <c r="L73" s="10">
        <v>10.981308411215</v>
      </c>
      <c r="M73" s="11">
        <v>31</v>
      </c>
      <c r="N73" s="10">
        <v>7.2429906542056104</v>
      </c>
      <c r="O73" s="34">
        <f t="shared" si="18"/>
        <v>0.31542056074766356</v>
      </c>
      <c r="P73" s="11">
        <v>26</v>
      </c>
      <c r="Q73" s="10">
        <v>6.0747663551401896</v>
      </c>
      <c r="R73" s="11">
        <v>23</v>
      </c>
      <c r="S73" s="10">
        <v>5.3738317757009302</v>
      </c>
      <c r="T73" s="11">
        <v>28</v>
      </c>
      <c r="U73" s="10">
        <v>6.5420560747663501</v>
      </c>
      <c r="V73" s="34">
        <f t="shared" si="11"/>
        <v>0.17990654205607476</v>
      </c>
      <c r="W73" s="11">
        <v>11</v>
      </c>
      <c r="X73" s="10">
        <v>2.5700934579439201</v>
      </c>
      <c r="Y73" s="11">
        <v>14</v>
      </c>
      <c r="Z73" s="10">
        <v>3.2710280373831799</v>
      </c>
      <c r="AA73" s="34">
        <f t="shared" si="21"/>
        <v>5.8411214953271028E-2</v>
      </c>
      <c r="AB73" s="11">
        <v>29</v>
      </c>
      <c r="AC73" s="51">
        <v>6.7799999999999999E-2</v>
      </c>
      <c r="AD73" s="41">
        <v>2.8490654205607475</v>
      </c>
    </row>
    <row r="74" spans="1:30" x14ac:dyDescent="0.25">
      <c r="A74" s="8"/>
      <c r="B74" s="8" t="s">
        <v>113</v>
      </c>
      <c r="C74" s="13">
        <f t="shared" si="19"/>
        <v>218</v>
      </c>
      <c r="D74" s="9">
        <v>31</v>
      </c>
      <c r="E74" s="10">
        <v>14.220183486238501</v>
      </c>
      <c r="F74" s="11">
        <v>20</v>
      </c>
      <c r="G74" s="10">
        <v>9.1743119266054993</v>
      </c>
      <c r="H74" s="34">
        <f t="shared" si="20"/>
        <v>0.23394495412844038</v>
      </c>
      <c r="I74" s="11">
        <v>22</v>
      </c>
      <c r="J74" s="10">
        <v>10.0917431192661</v>
      </c>
      <c r="K74" s="11">
        <v>33</v>
      </c>
      <c r="L74" s="10">
        <v>15.1376146788991</v>
      </c>
      <c r="M74" s="11">
        <v>9</v>
      </c>
      <c r="N74" s="10">
        <v>4.1284403669724803</v>
      </c>
      <c r="O74" s="34">
        <f t="shared" si="18"/>
        <v>0.29357798165137616</v>
      </c>
      <c r="P74" s="11">
        <v>13</v>
      </c>
      <c r="Q74" s="10">
        <v>5.96330275229358</v>
      </c>
      <c r="R74" s="11">
        <v>25</v>
      </c>
      <c r="S74" s="10">
        <v>11.4678899082569</v>
      </c>
      <c r="T74" s="11">
        <v>12</v>
      </c>
      <c r="U74" s="10">
        <v>5.5045871559632999</v>
      </c>
      <c r="V74" s="34">
        <f t="shared" si="11"/>
        <v>0.22935779816513763</v>
      </c>
      <c r="W74" s="11">
        <v>13</v>
      </c>
      <c r="X74" s="10">
        <v>5.96330275229358</v>
      </c>
      <c r="Y74" s="11">
        <v>14</v>
      </c>
      <c r="Z74" s="10">
        <v>6.4220183486238502</v>
      </c>
      <c r="AA74" s="34">
        <f t="shared" si="21"/>
        <v>0.12385321100917432</v>
      </c>
      <c r="AB74" s="11">
        <v>26</v>
      </c>
      <c r="AC74" s="51">
        <v>0.1193</v>
      </c>
      <c r="AD74" s="41">
        <v>2.4087155963302753</v>
      </c>
    </row>
    <row r="75" spans="1:30" x14ac:dyDescent="0.25">
      <c r="A75" s="8" t="s">
        <v>57</v>
      </c>
      <c r="B75" s="8" t="s">
        <v>114</v>
      </c>
      <c r="C75" s="13">
        <f t="shared" si="19"/>
        <v>380</v>
      </c>
      <c r="D75" s="9">
        <v>178</v>
      </c>
      <c r="E75" s="10">
        <v>46.842105263157897</v>
      </c>
      <c r="F75" s="11">
        <v>50</v>
      </c>
      <c r="G75" s="10">
        <v>13.157894736842101</v>
      </c>
      <c r="H75" s="34">
        <f t="shared" si="20"/>
        <v>0.6</v>
      </c>
      <c r="I75" s="11">
        <v>26</v>
      </c>
      <c r="J75" s="10">
        <v>6.8421052631579</v>
      </c>
      <c r="K75" s="11">
        <v>34</v>
      </c>
      <c r="L75" s="10">
        <v>8.9473684210526301</v>
      </c>
      <c r="M75" s="11">
        <v>31</v>
      </c>
      <c r="N75" s="10">
        <v>8.1578947368421098</v>
      </c>
      <c r="O75" s="34">
        <f t="shared" si="18"/>
        <v>0.23947368421052631</v>
      </c>
      <c r="P75" s="11">
        <v>17</v>
      </c>
      <c r="Q75" s="10">
        <v>4.4736842105263204</v>
      </c>
      <c r="R75" s="11">
        <v>12</v>
      </c>
      <c r="S75" s="10">
        <v>3.1578947368421102</v>
      </c>
      <c r="T75" s="11">
        <v>7</v>
      </c>
      <c r="U75" s="10">
        <v>1.84210526315789</v>
      </c>
      <c r="V75" s="34">
        <f t="shared" si="11"/>
        <v>9.4736842105263161E-2</v>
      </c>
      <c r="W75" s="11">
        <v>6</v>
      </c>
      <c r="X75" s="10">
        <v>1.57894736842105</v>
      </c>
      <c r="Y75" s="11">
        <v>6</v>
      </c>
      <c r="Z75" s="10">
        <v>1.57894736842105</v>
      </c>
      <c r="AA75" s="34">
        <f t="shared" si="21"/>
        <v>3.1578947368421054E-2</v>
      </c>
      <c r="AB75" s="11">
        <v>13</v>
      </c>
      <c r="AC75" s="51">
        <v>3.4200000000000001E-2</v>
      </c>
      <c r="AD75" s="41">
        <v>3.3086842105263159</v>
      </c>
    </row>
    <row r="76" spans="1:30" x14ac:dyDescent="0.25">
      <c r="A76" s="8"/>
      <c r="B76" s="8" t="s">
        <v>115</v>
      </c>
      <c r="C76" s="13">
        <f t="shared" si="19"/>
        <v>45</v>
      </c>
      <c r="D76" s="9">
        <v>37</v>
      </c>
      <c r="E76" s="10">
        <v>82.2222222222222</v>
      </c>
      <c r="F76" s="11">
        <v>5</v>
      </c>
      <c r="G76" s="10">
        <v>11.1111111111111</v>
      </c>
      <c r="H76" s="34">
        <f t="shared" si="20"/>
        <v>0.93333333333333335</v>
      </c>
      <c r="I76" s="11">
        <v>1</v>
      </c>
      <c r="J76" s="10">
        <v>2.2222222222222201</v>
      </c>
      <c r="K76" s="11">
        <v>2</v>
      </c>
      <c r="L76" s="10">
        <v>4.4444444444444402</v>
      </c>
      <c r="M76" s="11">
        <v>0</v>
      </c>
      <c r="N76" s="10">
        <v>0</v>
      </c>
      <c r="O76" s="34">
        <f t="shared" si="18"/>
        <v>6.6666666666666666E-2</v>
      </c>
      <c r="P76" s="11">
        <v>0</v>
      </c>
      <c r="Q76" s="10">
        <v>0</v>
      </c>
      <c r="R76" s="11">
        <v>0</v>
      </c>
      <c r="S76" s="10">
        <v>0</v>
      </c>
      <c r="T76" s="11">
        <v>0</v>
      </c>
      <c r="U76" s="10">
        <v>0</v>
      </c>
      <c r="V76" s="34">
        <f t="shared" si="11"/>
        <v>0</v>
      </c>
      <c r="W76" s="11">
        <v>0</v>
      </c>
      <c r="X76" s="10">
        <v>0</v>
      </c>
      <c r="Y76" s="11">
        <v>0</v>
      </c>
      <c r="Z76" s="10">
        <v>0</v>
      </c>
      <c r="AA76" s="34">
        <f t="shared" si="21"/>
        <v>0</v>
      </c>
      <c r="AB76" s="11">
        <v>0</v>
      </c>
      <c r="AC76" s="51">
        <v>0</v>
      </c>
      <c r="AD76" s="41">
        <v>3.9066666666666667</v>
      </c>
    </row>
    <row r="77" spans="1:30" x14ac:dyDescent="0.25">
      <c r="A77" s="8" t="s">
        <v>116</v>
      </c>
      <c r="B77" s="8" t="s">
        <v>116</v>
      </c>
      <c r="C77" s="13">
        <f t="shared" si="19"/>
        <v>41</v>
      </c>
      <c r="D77" s="11">
        <v>2</v>
      </c>
      <c r="E77" s="17">
        <v>4.8780487804878003</v>
      </c>
      <c r="F77" s="11">
        <v>9</v>
      </c>
      <c r="G77" s="17">
        <v>21.951219512195099</v>
      </c>
      <c r="H77" s="34">
        <f t="shared" si="20"/>
        <v>0.26829268292682928</v>
      </c>
      <c r="I77" s="11">
        <v>2</v>
      </c>
      <c r="J77" s="17">
        <v>4.8780487804878003</v>
      </c>
      <c r="K77" s="11">
        <v>8</v>
      </c>
      <c r="L77" s="17">
        <v>19.512195121951201</v>
      </c>
      <c r="M77" s="11">
        <v>1</v>
      </c>
      <c r="N77" s="17">
        <v>2.4390243902439002</v>
      </c>
      <c r="O77" s="34">
        <f t="shared" si="18"/>
        <v>0.26829268292682928</v>
      </c>
      <c r="P77" s="11">
        <v>4</v>
      </c>
      <c r="Q77" s="17">
        <v>9.7560975609756095</v>
      </c>
      <c r="R77" s="11">
        <v>0</v>
      </c>
      <c r="S77" s="17">
        <v>0</v>
      </c>
      <c r="T77" s="11">
        <v>5</v>
      </c>
      <c r="U77" s="17">
        <v>12.1951219512195</v>
      </c>
      <c r="V77" s="34">
        <f t="shared" si="11"/>
        <v>0.21951219512195122</v>
      </c>
      <c r="W77" s="11">
        <v>1</v>
      </c>
      <c r="X77" s="17">
        <v>2.4390243902439002</v>
      </c>
      <c r="Y77" s="11">
        <v>3</v>
      </c>
      <c r="Z77" s="17">
        <v>7.3170731707317103</v>
      </c>
      <c r="AA77" s="34">
        <f t="shared" si="21"/>
        <v>9.7560975609756101E-2</v>
      </c>
      <c r="AB77" s="11">
        <v>6</v>
      </c>
      <c r="AC77" s="53">
        <v>0.14630000000000001</v>
      </c>
      <c r="AD77" s="41">
        <v>2.3560975609756096</v>
      </c>
    </row>
    <row r="78" spans="1:30" ht="15.75" thickBot="1" x14ac:dyDescent="0.3">
      <c r="A78" s="18" t="s">
        <v>117</v>
      </c>
      <c r="B78" s="18"/>
      <c r="C78" s="19">
        <f>SUM(C8:C77)</f>
        <v>14447</v>
      </c>
      <c r="D78" s="19">
        <f>SUM(D8:D77)</f>
        <v>4671</v>
      </c>
      <c r="E78" s="20">
        <f>(D78/C78)</f>
        <v>0.32331972035716755</v>
      </c>
      <c r="F78" s="19">
        <f>SUM(F8:F77)</f>
        <v>2019</v>
      </c>
      <c r="G78" s="20">
        <f>(F78/C78)</f>
        <v>0.13975219768810135</v>
      </c>
      <c r="H78" s="20">
        <f>(E78+G78)</f>
        <v>0.46307191804526893</v>
      </c>
      <c r="I78" s="19">
        <f>SUM(I8:I77)</f>
        <v>1435</v>
      </c>
      <c r="J78" s="20">
        <f>(I78/C78)</f>
        <v>9.93285803280958E-2</v>
      </c>
      <c r="K78" s="19">
        <f>SUM(K8:K77)</f>
        <v>1801</v>
      </c>
      <c r="L78" s="20">
        <f>(K78/C78)</f>
        <v>0.12466255970097598</v>
      </c>
      <c r="M78" s="19">
        <f>SUM(M8:M77)</f>
        <v>1062</v>
      </c>
      <c r="N78" s="20">
        <f>(M78/C78)</f>
        <v>7.3510071295078569E-2</v>
      </c>
      <c r="O78" s="20">
        <f>(J78+L78+N78)</f>
        <v>0.29750121132415036</v>
      </c>
      <c r="P78" s="19">
        <f>SUM(P8:P77)</f>
        <v>769</v>
      </c>
      <c r="Q78" s="20">
        <f>(P78/C78)</f>
        <v>5.3229044092199071E-2</v>
      </c>
      <c r="R78" s="19">
        <f>SUM(R8:R77)</f>
        <v>795</v>
      </c>
      <c r="S78" s="20">
        <f>(R78/C78)</f>
        <v>5.5028725686993837E-2</v>
      </c>
      <c r="T78" s="19">
        <f>SUM(T8:T77)</f>
        <v>479</v>
      </c>
      <c r="U78" s="20">
        <f>(T78/C78)</f>
        <v>3.3155672457949745E-2</v>
      </c>
      <c r="V78" s="20">
        <f>(Q78+S78+U78)</f>
        <v>0.14141344223714264</v>
      </c>
      <c r="W78" s="19">
        <f>SUM(W8:W77)</f>
        <v>256</v>
      </c>
      <c r="X78" s="20">
        <f>(W78/C78)</f>
        <v>1.7719941856440782E-2</v>
      </c>
      <c r="Y78" s="19">
        <f>SUM(Y8:Y77)</f>
        <v>417</v>
      </c>
      <c r="Z78" s="20">
        <f>(Y78/C78)</f>
        <v>2.8864124039592993E-2</v>
      </c>
      <c r="AA78" s="20">
        <f>(X78+Z78)</f>
        <v>4.6584065896033776E-2</v>
      </c>
      <c r="AB78" s="19">
        <f>SUM(AB8:AB77)</f>
        <v>741</v>
      </c>
      <c r="AC78" s="20">
        <f>(AB78/C78)</f>
        <v>5.1290925451650864E-2</v>
      </c>
      <c r="AD78" s="19"/>
    </row>
    <row r="79" spans="1:30" ht="15.75" thickTop="1" x14ac:dyDescent="0.25"/>
    <row r="83" spans="1:30" ht="15.75" thickBot="1" x14ac:dyDescent="0.3">
      <c r="A83" s="5" t="s">
        <v>118</v>
      </c>
      <c r="B83" s="5"/>
      <c r="C83" s="6" t="s">
        <v>4</v>
      </c>
      <c r="D83" s="6" t="s">
        <v>5</v>
      </c>
      <c r="E83" s="6" t="s">
        <v>6</v>
      </c>
      <c r="F83" s="6" t="s">
        <v>7</v>
      </c>
      <c r="G83" s="6" t="s">
        <v>8</v>
      </c>
      <c r="H83" s="47" t="s">
        <v>9</v>
      </c>
      <c r="I83" s="6" t="s">
        <v>10</v>
      </c>
      <c r="J83" s="6" t="s">
        <v>11</v>
      </c>
      <c r="K83" s="6" t="s">
        <v>12</v>
      </c>
      <c r="L83" s="6" t="s">
        <v>13</v>
      </c>
      <c r="M83" s="6" t="s">
        <v>14</v>
      </c>
      <c r="N83" s="6" t="s">
        <v>15</v>
      </c>
      <c r="O83" s="47" t="s">
        <v>16</v>
      </c>
      <c r="P83" s="6" t="s">
        <v>17</v>
      </c>
      <c r="Q83" s="6" t="s">
        <v>18</v>
      </c>
      <c r="R83" s="6" t="s">
        <v>19</v>
      </c>
      <c r="S83" s="6" t="s">
        <v>20</v>
      </c>
      <c r="T83" s="6" t="s">
        <v>21</v>
      </c>
      <c r="U83" s="6" t="s">
        <v>22</v>
      </c>
      <c r="V83" s="47" t="s">
        <v>23</v>
      </c>
      <c r="W83" s="6" t="s">
        <v>24</v>
      </c>
      <c r="X83" s="6" t="s">
        <v>25</v>
      </c>
      <c r="Y83" s="6" t="s">
        <v>26</v>
      </c>
      <c r="Z83" s="6" t="s">
        <v>27</v>
      </c>
      <c r="AA83" s="47" t="s">
        <v>28</v>
      </c>
      <c r="AB83" s="6" t="s">
        <v>29</v>
      </c>
      <c r="AC83" s="47" t="s">
        <v>30</v>
      </c>
      <c r="AD83" s="59"/>
    </row>
    <row r="84" spans="1:30" s="67" customFormat="1" ht="13.5" thickTop="1" x14ac:dyDescent="0.2">
      <c r="A84" s="60" t="s">
        <v>126</v>
      </c>
      <c r="B84" s="61"/>
      <c r="C84" s="62">
        <f>SUM(C9:C10, C18:C19, C20:C22, C32:C35,C37:C43, C47:C52, C60:C75,C54:C55,C39:C43, C45, C23:C27, C29,C11:C14, C77)</f>
        <v>12553</v>
      </c>
      <c r="D84" s="62">
        <f>SUM(D9:D10, D18:D19, D20:D22, D32:D35,D37:D43, D47:D52, D60:D75,D54:D55,D39:D43, D45, D23:D27, D29,D11:D14, D77)</f>
        <v>3822</v>
      </c>
      <c r="E84" s="63">
        <f>(D84/C84)</f>
        <v>0.30446905122281526</v>
      </c>
      <c r="F84" s="62">
        <f>SUM(F9:F10, F18:F19, F20:F22, F32:F35,F37:F43, F47:F52, F60:F75,F54:F55,F39:F43, F45, F23:F27, F29,F11:F14, F77)</f>
        <v>1755</v>
      </c>
      <c r="G84" s="63">
        <f>(F84/C84)</f>
        <v>0.13980721739823149</v>
      </c>
      <c r="H84" s="64">
        <f>SUM(G84,E84)</f>
        <v>0.44427626862104674</v>
      </c>
      <c r="I84" s="62">
        <f>SUM(I9:I10, I18:I19, I20:I22, I32:I35,I37:I43, I47:I52, I60:I75,I54:I55,I39:I43, I45, I23:I27, I29,I11:I14, I77)</f>
        <v>1280</v>
      </c>
      <c r="J84" s="63">
        <f>(I84/C84)</f>
        <v>0.10196765713375289</v>
      </c>
      <c r="K84" s="62">
        <f>SUM(K9:K10, K18:K19, K20:K22, K32:K35,K37:K43, K47:K52, K60:K75,K54:K55,K39:K43, K45, K23:K27, K29,K11:K14, K77)</f>
        <v>1649</v>
      </c>
      <c r="L84" s="63">
        <f>(K84/C84)</f>
        <v>0.13136302079184259</v>
      </c>
      <c r="M84" s="62">
        <f>SUM(M9:M10, M18:M19, M20:M22, M32:M35,M37:M43, M47:M52, M60:M75,M54:M55,M39:M43, M45, M23:M27, M29,M11:M14, M77)</f>
        <v>924</v>
      </c>
      <c r="N84" s="63">
        <f>(M84/C84)</f>
        <v>7.3607902493427871E-2</v>
      </c>
      <c r="O84" s="65">
        <f>SUM(N84,L84,J84)</f>
        <v>0.30693858041902333</v>
      </c>
      <c r="P84" s="62">
        <f>SUM(P9:P10, P18:P19, P20:P22, P32:P35,P37:P43, P47:P52, P60:P75,P54:P55,P39:P43, P45, P23:P27, P29,P11:P14, P77)</f>
        <v>689</v>
      </c>
      <c r="Q84" s="63">
        <f>(P84/C84)</f>
        <v>5.4887277941527923E-2</v>
      </c>
      <c r="R84" s="62">
        <f>SUM(R9:R10, R18:R19, R20:R22, R32:R35,R37:R43, R47:R52, R60:R75,R54:R55,R39:R43, R45, R23:R27, R29,R11:R14, R77)</f>
        <v>702</v>
      </c>
      <c r="S84" s="63">
        <f>(R84/C84)</f>
        <v>5.5922886959292602E-2</v>
      </c>
      <c r="T84" s="62">
        <f>SUM(T9:T10, T18:T19, T20:T22, T32:T35,T37:T43, T47:T52, T60:T75,T54:T55,T39:T43, T45, T23:T27, T29,T11:T14, T77)</f>
        <v>434</v>
      </c>
      <c r="U84" s="63">
        <f>(T84/C84)</f>
        <v>3.4573408746913087E-2</v>
      </c>
      <c r="V84" s="65">
        <f>SUM(U84,S84,Q84)</f>
        <v>0.1453835736477336</v>
      </c>
      <c r="W84" s="62">
        <f>SUM(W9:W10, W18:W19, W20:W22, W32:W35,W37:W43, W47:W52, W60:W75,W54:W55,W39:W43, W45, W23:W27, W29,W11:W14, W77)</f>
        <v>242</v>
      </c>
      <c r="X84" s="63">
        <f>(W84/C84)</f>
        <v>1.9278260176850155E-2</v>
      </c>
      <c r="Y84" s="62">
        <f>SUM(Y9:Y10, Y18:Y19, Y20:Y22, Y32:Y35,Y37:Y43, Y47:Y52, Y60:Y75,Y54:Y55,Y39:Y43, Y45, Y23:Y27, Y29,Y11:Y14, Y77)</f>
        <v>369</v>
      </c>
      <c r="Z84" s="63">
        <f>(Y84/C84)</f>
        <v>2.9395363658089698E-2</v>
      </c>
      <c r="AA84" s="66">
        <f>SUM(Z84,X84)</f>
        <v>4.8673623834939853E-2</v>
      </c>
      <c r="AB84" s="62">
        <f>SUM(AB9:AB10, AB18:AB19, AB20:AB22, AB32:AB35,AB37:AB43, AB47:AB52, AB60:AB75,AB54:AB55,AB39:AB43, AB45, AB23:AB27, AB29,AB11:AB14, AB77)</f>
        <v>685</v>
      </c>
      <c r="AC84" s="63">
        <f>(AB84/C84)</f>
        <v>5.4568629012984947E-2</v>
      </c>
      <c r="AD84" s="61"/>
    </row>
    <row r="85" spans="1:30" s="67" customFormat="1" ht="12.75" x14ac:dyDescent="0.2">
      <c r="A85" s="8" t="s">
        <v>124</v>
      </c>
      <c r="B85" s="11"/>
      <c r="C85" s="68">
        <f>SUM(C8, C15, C17, C28, C34, C53, C56:C58)</f>
        <v>1502</v>
      </c>
      <c r="D85" s="68">
        <f>SUM(D8, D15, D17, D28, D34, D53, D56:D58)</f>
        <v>436</v>
      </c>
      <c r="E85" s="63">
        <f t="shared" ref="E85:E86" si="22">(D85/C85)</f>
        <v>0.29027962716378164</v>
      </c>
      <c r="F85" s="68">
        <f>SUM(F8, F15, F17, F28, F34, F53, F56:F58)</f>
        <v>203</v>
      </c>
      <c r="G85" s="63">
        <f t="shared" ref="G85:G86" si="23">(F85/C85)</f>
        <v>0.13515312916111852</v>
      </c>
      <c r="H85" s="64">
        <f>SUM(G85,E85)</f>
        <v>0.42543275632490019</v>
      </c>
      <c r="I85" s="68">
        <f>SUM(I8, I15, I17, I28, I34, I53, I56:I58)</f>
        <v>171</v>
      </c>
      <c r="J85" s="63">
        <f t="shared" ref="J85:J86" si="24">(I85/C85)</f>
        <v>0.11384820239680427</v>
      </c>
      <c r="K85" s="68">
        <f>SUM(K8, K15, K17, K28, K34, K53, K56:K58)</f>
        <v>224</v>
      </c>
      <c r="L85" s="63">
        <f t="shared" ref="L85:L86" si="25">(K85/C85)</f>
        <v>0.14913448735019974</v>
      </c>
      <c r="M85" s="68">
        <f>SUM(M8, M15, M17, M28, M34, M53, M56:M58)</f>
        <v>146</v>
      </c>
      <c r="N85" s="63">
        <f t="shared" ref="N85:N86" si="26">(M85/C85)</f>
        <v>9.7203728362183758E-2</v>
      </c>
      <c r="O85" s="69">
        <f t="shared" ref="O85:O86" si="27">SUM(N85,L85,J85)</f>
        <v>0.36018641810918778</v>
      </c>
      <c r="P85" s="68">
        <f>SUM(P8, P15, P17, P28, P34, P53, P56:P58)</f>
        <v>97</v>
      </c>
      <c r="Q85" s="63">
        <f t="shared" ref="Q85:Q86" si="28">(P85/C85)</f>
        <v>6.4580559254327569E-2</v>
      </c>
      <c r="R85" s="68">
        <f>SUM(R8, R15, R17, R28, R34, R53, R56:R58)</f>
        <v>87</v>
      </c>
      <c r="S85" s="63">
        <f t="shared" ref="S85:S86" si="29">(R85/C85)</f>
        <v>5.7922769640479363E-2</v>
      </c>
      <c r="T85" s="68">
        <f>SUM(T8, T15, T17, T28, T34, T53, T56:T58)</f>
        <v>49</v>
      </c>
      <c r="U85" s="63">
        <f t="shared" ref="U85:U86" si="30">(T85/C85)</f>
        <v>3.262316910785619E-2</v>
      </c>
      <c r="V85" s="65">
        <f t="shared" ref="V85:V86" si="31">SUM(U85,S85,Q85)</f>
        <v>0.15512649800266312</v>
      </c>
      <c r="W85" s="68">
        <f>SUM(W8, W15, W17, W28, W34, W53, W56:W58)</f>
        <v>18</v>
      </c>
      <c r="X85" s="63">
        <f t="shared" ref="X85:X86" si="32">(W85/C85)</f>
        <v>1.1984021304926764E-2</v>
      </c>
      <c r="Y85" s="68">
        <f>SUM(Y8, Y15, Y17, Y28, Y34, Y53, Y56:Y58)</f>
        <v>38</v>
      </c>
      <c r="Z85" s="63">
        <f t="shared" ref="Z85:Z86" si="33">(Y85/C85)</f>
        <v>2.529960053262317E-2</v>
      </c>
      <c r="AA85" s="66">
        <f t="shared" ref="AA85:AA86" si="34">SUM(Z85,X85)</f>
        <v>3.7283621837549935E-2</v>
      </c>
      <c r="AB85" s="68">
        <f>SUM(AB8, AB15, AB17, AB28, AB34, AB53, AB56:AB58)</f>
        <v>33</v>
      </c>
      <c r="AC85" s="63">
        <f t="shared" ref="AC85:AC86" si="35">(AB85/C85)</f>
        <v>2.1970705725699067E-2</v>
      </c>
      <c r="AD85" s="11"/>
    </row>
    <row r="86" spans="1:30" s="67" customFormat="1" ht="12.75" x14ac:dyDescent="0.2">
      <c r="A86" s="8" t="s">
        <v>122</v>
      </c>
      <c r="B86" s="11"/>
      <c r="C86" s="68">
        <f>SUM(C30:C31)</f>
        <v>431</v>
      </c>
      <c r="D86" s="68">
        <f>SUM(D30:D31)</f>
        <v>265</v>
      </c>
      <c r="E86" s="63">
        <f t="shared" si="22"/>
        <v>0.61484918793503485</v>
      </c>
      <c r="F86" s="68">
        <f>SUM(F30:F31)</f>
        <v>75</v>
      </c>
      <c r="G86" s="63">
        <f t="shared" si="23"/>
        <v>0.1740139211136891</v>
      </c>
      <c r="H86" s="64">
        <f>SUM(G86,E86)</f>
        <v>0.78886310904872392</v>
      </c>
      <c r="I86" s="68">
        <f>SUM(I30:I31)</f>
        <v>30</v>
      </c>
      <c r="J86" s="63">
        <f t="shared" si="24"/>
        <v>6.9605568445475635E-2</v>
      </c>
      <c r="K86" s="68">
        <f>SUM(K30:K31)</f>
        <v>17</v>
      </c>
      <c r="L86" s="63">
        <f t="shared" si="25"/>
        <v>3.9443155452436193E-2</v>
      </c>
      <c r="M86" s="68">
        <f>SUM(M30:M31)</f>
        <v>15</v>
      </c>
      <c r="N86" s="63">
        <f t="shared" si="26"/>
        <v>3.4802784222737818E-2</v>
      </c>
      <c r="O86" s="69">
        <f t="shared" si="27"/>
        <v>0.14385150812064965</v>
      </c>
      <c r="P86" s="68">
        <f>SUM(P30:P31)</f>
        <v>2</v>
      </c>
      <c r="Q86" s="63">
        <f t="shared" si="28"/>
        <v>4.6403712296983757E-3</v>
      </c>
      <c r="R86" s="68">
        <f>SUM(R30:R31)</f>
        <v>8</v>
      </c>
      <c r="S86" s="63">
        <f t="shared" si="29"/>
        <v>1.8561484918793503E-2</v>
      </c>
      <c r="T86" s="68">
        <f>SUM(T30:T31)</f>
        <v>7</v>
      </c>
      <c r="U86" s="63">
        <f t="shared" si="30"/>
        <v>1.6241299303944315E-2</v>
      </c>
      <c r="V86" s="65">
        <f t="shared" si="31"/>
        <v>3.9443155452436193E-2</v>
      </c>
      <c r="W86" s="68">
        <f>SUM(W30:W31)</f>
        <v>1</v>
      </c>
      <c r="X86" s="63">
        <f t="shared" si="32"/>
        <v>2.3201856148491878E-3</v>
      </c>
      <c r="Y86" s="68">
        <f>SUM(Y30:Y31)</f>
        <v>1</v>
      </c>
      <c r="Z86" s="63">
        <f t="shared" si="33"/>
        <v>2.3201856148491878E-3</v>
      </c>
      <c r="AA86" s="66">
        <f t="shared" si="34"/>
        <v>4.6403712296983757E-3</v>
      </c>
      <c r="AB86" s="68">
        <f>SUM(AB30:AB31)</f>
        <v>10</v>
      </c>
      <c r="AC86" s="63">
        <f t="shared" si="35"/>
        <v>2.3201856148491878E-2</v>
      </c>
      <c r="AD86" s="11"/>
    </row>
  </sheetData>
  <mergeCells count="3">
    <mergeCell ref="A1:AC1"/>
    <mergeCell ref="A2:AC2"/>
    <mergeCell ref="A4:A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BB73E-CFBE-4CDF-9340-A73CB090CB9F}">
  <dimension ref="A1:AB14"/>
  <sheetViews>
    <sheetView workbookViewId="0">
      <selection activeCell="K20" sqref="K20"/>
    </sheetView>
  </sheetViews>
  <sheetFormatPr defaultRowHeight="15" x14ac:dyDescent="0.25"/>
  <sheetData>
    <row r="1" spans="1:28" ht="25.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8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8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  <c r="Z3" s="2"/>
      <c r="AA3" s="2"/>
      <c r="AB3" s="2"/>
    </row>
    <row r="4" spans="1:28" x14ac:dyDescent="0.25">
      <c r="A4" s="72" t="s">
        <v>127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8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8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8" s="48" customFormat="1" x14ac:dyDescent="0.25">
      <c r="A7" s="49" t="s">
        <v>118</v>
      </c>
      <c r="B7" s="49" t="s">
        <v>3</v>
      </c>
      <c r="C7" s="50" t="s">
        <v>119</v>
      </c>
      <c r="D7" s="50" t="s">
        <v>5</v>
      </c>
      <c r="E7" s="50" t="s">
        <v>6</v>
      </c>
      <c r="F7" s="50" t="s">
        <v>7</v>
      </c>
      <c r="G7" s="50" t="s">
        <v>8</v>
      </c>
      <c r="H7" s="21" t="s">
        <v>9</v>
      </c>
      <c r="I7" s="50" t="s">
        <v>10</v>
      </c>
      <c r="J7" s="50" t="s">
        <v>11</v>
      </c>
      <c r="K7" s="50" t="s">
        <v>12</v>
      </c>
      <c r="L7" s="50" t="s">
        <v>13</v>
      </c>
      <c r="M7" s="50" t="s">
        <v>14</v>
      </c>
      <c r="N7" s="50" t="s">
        <v>15</v>
      </c>
      <c r="O7" s="21" t="s">
        <v>120</v>
      </c>
      <c r="P7" s="50" t="s">
        <v>17</v>
      </c>
      <c r="Q7" s="50" t="s">
        <v>18</v>
      </c>
      <c r="R7" s="50" t="s">
        <v>19</v>
      </c>
      <c r="S7" s="50" t="s">
        <v>20</v>
      </c>
      <c r="T7" s="50" t="s">
        <v>21</v>
      </c>
      <c r="U7" s="50" t="s">
        <v>22</v>
      </c>
      <c r="V7" s="21" t="s">
        <v>23</v>
      </c>
      <c r="W7" s="50" t="s">
        <v>26</v>
      </c>
      <c r="X7" s="50" t="s">
        <v>27</v>
      </c>
      <c r="Y7" s="21" t="s">
        <v>28</v>
      </c>
      <c r="Z7" s="50" t="s">
        <v>29</v>
      </c>
      <c r="AA7" s="21" t="s">
        <v>30</v>
      </c>
      <c r="AB7" s="50" t="s">
        <v>31</v>
      </c>
    </row>
    <row r="8" spans="1:28" x14ac:dyDescent="0.25">
      <c r="A8" s="22" t="s">
        <v>122</v>
      </c>
      <c r="B8" s="22" t="s">
        <v>123</v>
      </c>
      <c r="C8" s="30">
        <f>SUM(D8+F8+I8+K8+M8+P8+R8+T8+W8+Z8)</f>
        <v>117</v>
      </c>
      <c r="D8" s="23">
        <v>85</v>
      </c>
      <c r="E8" s="24">
        <v>72.650000000000006</v>
      </c>
      <c r="F8" s="30">
        <v>17</v>
      </c>
      <c r="G8" s="24">
        <v>14.53</v>
      </c>
      <c r="H8" s="34">
        <f>((D8+F8)/C8)</f>
        <v>0.87179487179487181</v>
      </c>
      <c r="I8" s="30">
        <v>4</v>
      </c>
      <c r="J8" s="26">
        <v>3.42</v>
      </c>
      <c r="K8" s="30">
        <v>2</v>
      </c>
      <c r="L8" s="26">
        <v>1.71</v>
      </c>
      <c r="M8" s="30">
        <v>5</v>
      </c>
      <c r="N8" s="26">
        <v>4.2699999999999996</v>
      </c>
      <c r="O8" s="34">
        <f>((I8+K8+M8)/C8)</f>
        <v>9.4017094017094016E-2</v>
      </c>
      <c r="P8" s="30">
        <v>1</v>
      </c>
      <c r="Q8" s="26">
        <v>0.85</v>
      </c>
      <c r="R8" s="30">
        <v>1</v>
      </c>
      <c r="S8" s="26">
        <v>0.85</v>
      </c>
      <c r="T8" s="23">
        <v>1</v>
      </c>
      <c r="U8" s="26">
        <v>0.9</v>
      </c>
      <c r="V8" s="34">
        <f>((P8+R8+T8)/C8)</f>
        <v>2.564102564102564E-2</v>
      </c>
      <c r="W8" s="23">
        <v>0</v>
      </c>
      <c r="X8" s="26">
        <v>0</v>
      </c>
      <c r="Y8" s="34">
        <v>0</v>
      </c>
      <c r="Z8" s="23">
        <v>1</v>
      </c>
      <c r="AA8" s="25">
        <v>0.80645161290322598</v>
      </c>
      <c r="AB8" s="39">
        <v>3.77</v>
      </c>
    </row>
    <row r="9" spans="1:28" x14ac:dyDescent="0.25">
      <c r="A9" s="22" t="s">
        <v>122</v>
      </c>
      <c r="B9" s="22" t="s">
        <v>64</v>
      </c>
      <c r="C9" s="30">
        <f t="shared" ref="C9:C14" si="0">SUM(D9+F9+I9+K9+M9+P9+R9+T9+W9+Z9)</f>
        <v>38</v>
      </c>
      <c r="D9" s="23">
        <v>30</v>
      </c>
      <c r="E9" s="24">
        <v>78.95</v>
      </c>
      <c r="F9" s="30">
        <v>2</v>
      </c>
      <c r="G9" s="24">
        <v>5.26</v>
      </c>
      <c r="H9" s="34">
        <f t="shared" ref="H9:H13" si="1">((D9+F9)/C9)</f>
        <v>0.84210526315789469</v>
      </c>
      <c r="I9" s="30">
        <v>1</v>
      </c>
      <c r="J9" s="26">
        <v>2.63</v>
      </c>
      <c r="K9" s="30">
        <v>2</v>
      </c>
      <c r="L9" s="26">
        <v>5.26</v>
      </c>
      <c r="M9" s="30">
        <v>0</v>
      </c>
      <c r="N9" s="26">
        <v>0</v>
      </c>
      <c r="O9" s="34">
        <f t="shared" ref="O9:O13" si="2">((I9+K9+M9)/C9)</f>
        <v>7.8947368421052627E-2</v>
      </c>
      <c r="P9" s="30">
        <v>0</v>
      </c>
      <c r="Q9" s="26">
        <v>0</v>
      </c>
      <c r="R9" s="30">
        <v>0</v>
      </c>
      <c r="S9" s="26">
        <v>0</v>
      </c>
      <c r="T9" s="23">
        <v>0</v>
      </c>
      <c r="U9" s="26">
        <v>0</v>
      </c>
      <c r="V9" s="34">
        <f t="shared" ref="V9:V13" si="3">((P9+R9+T9)/C9)</f>
        <v>0</v>
      </c>
      <c r="W9" s="23">
        <v>0</v>
      </c>
      <c r="X9" s="26">
        <v>0</v>
      </c>
      <c r="Y9" s="34">
        <v>0</v>
      </c>
      <c r="Z9" s="23">
        <v>3</v>
      </c>
      <c r="AA9" s="25">
        <v>7.89</v>
      </c>
      <c r="AB9" s="39">
        <v>3.6</v>
      </c>
    </row>
    <row r="10" spans="1:28" x14ac:dyDescent="0.25">
      <c r="A10" s="22" t="s">
        <v>122</v>
      </c>
      <c r="B10" s="22" t="s">
        <v>66</v>
      </c>
      <c r="C10" s="30">
        <f>SUM(D10+F10+I10+K10+M10+P10+R10+T10+W10+Z10)</f>
        <v>220</v>
      </c>
      <c r="D10" s="23">
        <v>168</v>
      </c>
      <c r="E10" s="24">
        <v>76.36</v>
      </c>
      <c r="F10" s="30">
        <v>33</v>
      </c>
      <c r="G10" s="24">
        <v>15</v>
      </c>
      <c r="H10" s="34">
        <f t="shared" si="1"/>
        <v>0.91363636363636369</v>
      </c>
      <c r="I10" s="30">
        <v>5</v>
      </c>
      <c r="J10" s="26">
        <v>2.27</v>
      </c>
      <c r="K10" s="30">
        <v>8</v>
      </c>
      <c r="L10" s="26">
        <v>3.64</v>
      </c>
      <c r="M10" s="30">
        <v>5</v>
      </c>
      <c r="N10" s="26">
        <v>2.27</v>
      </c>
      <c r="O10" s="34">
        <f t="shared" si="2"/>
        <v>8.1818181818181818E-2</v>
      </c>
      <c r="P10" s="30">
        <v>1</v>
      </c>
      <c r="Q10" s="26">
        <v>0.45</v>
      </c>
      <c r="R10" s="30">
        <v>0</v>
      </c>
      <c r="S10" s="26">
        <v>0</v>
      </c>
      <c r="T10" s="23">
        <v>0</v>
      </c>
      <c r="U10" s="26">
        <v>0</v>
      </c>
      <c r="V10" s="34">
        <f t="shared" si="3"/>
        <v>4.5454545454545452E-3</v>
      </c>
      <c r="W10" s="23">
        <v>0</v>
      </c>
      <c r="X10" s="26">
        <v>0</v>
      </c>
      <c r="Y10" s="34">
        <v>0</v>
      </c>
      <c r="Z10" s="23">
        <v>0</v>
      </c>
      <c r="AA10" s="25">
        <v>0</v>
      </c>
      <c r="AB10" s="39">
        <v>3.86</v>
      </c>
    </row>
    <row r="11" spans="1:28" x14ac:dyDescent="0.25">
      <c r="A11" s="22" t="s">
        <v>124</v>
      </c>
      <c r="B11" s="22" t="s">
        <v>128</v>
      </c>
      <c r="C11" s="30">
        <f t="shared" si="0"/>
        <v>223</v>
      </c>
      <c r="D11" s="23">
        <v>119</v>
      </c>
      <c r="E11" s="24">
        <v>53.36</v>
      </c>
      <c r="F11" s="30">
        <v>62</v>
      </c>
      <c r="G11" s="24">
        <v>27.8</v>
      </c>
      <c r="H11" s="34">
        <f t="shared" si="1"/>
        <v>0.81165919282511212</v>
      </c>
      <c r="I11" s="30">
        <v>22</v>
      </c>
      <c r="J11" s="26">
        <v>9.8699999999999992</v>
      </c>
      <c r="K11" s="30">
        <v>12</v>
      </c>
      <c r="L11" s="26">
        <v>5.48</v>
      </c>
      <c r="M11" s="30">
        <v>6</v>
      </c>
      <c r="N11" s="26">
        <v>2.69</v>
      </c>
      <c r="O11" s="34">
        <f t="shared" si="2"/>
        <v>0.17937219730941703</v>
      </c>
      <c r="P11" s="30">
        <v>0</v>
      </c>
      <c r="Q11" s="26">
        <v>0</v>
      </c>
      <c r="R11" s="30">
        <v>2</v>
      </c>
      <c r="S11" s="26">
        <v>0.9</v>
      </c>
      <c r="T11" s="23">
        <v>0</v>
      </c>
      <c r="U11" s="26">
        <v>0</v>
      </c>
      <c r="V11" s="34">
        <f t="shared" si="3"/>
        <v>8.9686098654708519E-3</v>
      </c>
      <c r="W11" s="23">
        <v>0</v>
      </c>
      <c r="X11" s="26">
        <v>0</v>
      </c>
      <c r="Y11" s="34">
        <v>0</v>
      </c>
      <c r="Z11" s="23">
        <v>0</v>
      </c>
      <c r="AA11" s="25">
        <v>0</v>
      </c>
      <c r="AB11" s="39">
        <v>3.74</v>
      </c>
    </row>
    <row r="12" spans="1:28" x14ac:dyDescent="0.25">
      <c r="A12" s="22" t="s">
        <v>124</v>
      </c>
      <c r="B12" s="22" t="s">
        <v>125</v>
      </c>
      <c r="C12" s="30">
        <f t="shared" si="0"/>
        <v>18</v>
      </c>
      <c r="D12" s="30">
        <v>7</v>
      </c>
      <c r="E12" s="26">
        <v>38.89</v>
      </c>
      <c r="F12" s="30">
        <v>5</v>
      </c>
      <c r="G12" s="26">
        <v>27.78</v>
      </c>
      <c r="H12" s="34">
        <f t="shared" si="1"/>
        <v>0.66666666666666663</v>
      </c>
      <c r="I12" s="30">
        <v>3</v>
      </c>
      <c r="J12" s="26">
        <v>16.670000000000002</v>
      </c>
      <c r="K12" s="30">
        <v>2</v>
      </c>
      <c r="L12" s="26">
        <v>11.11</v>
      </c>
      <c r="M12" s="30">
        <v>0</v>
      </c>
      <c r="N12" s="26">
        <v>0</v>
      </c>
      <c r="O12" s="34">
        <f t="shared" si="2"/>
        <v>0.27777777777777779</v>
      </c>
      <c r="P12" s="30">
        <v>1</v>
      </c>
      <c r="Q12" s="26">
        <v>5</v>
      </c>
      <c r="R12" s="30">
        <v>0</v>
      </c>
      <c r="S12" s="26">
        <v>0</v>
      </c>
      <c r="T12" s="23">
        <v>0</v>
      </c>
      <c r="U12" s="26">
        <v>0</v>
      </c>
      <c r="V12" s="34">
        <f t="shared" si="3"/>
        <v>5.5555555555555552E-2</v>
      </c>
      <c r="W12" s="23">
        <v>0</v>
      </c>
      <c r="X12" s="26">
        <v>0</v>
      </c>
      <c r="Y12" s="34">
        <v>0</v>
      </c>
      <c r="Z12" s="23">
        <v>0</v>
      </c>
      <c r="AA12" s="25">
        <v>0</v>
      </c>
      <c r="AB12" s="39">
        <v>3.59</v>
      </c>
    </row>
    <row r="13" spans="1:28" x14ac:dyDescent="0.25">
      <c r="A13" s="22" t="s">
        <v>126</v>
      </c>
      <c r="B13" s="22" t="s">
        <v>104</v>
      </c>
      <c r="C13" s="30">
        <f t="shared" si="0"/>
        <v>20</v>
      </c>
      <c r="D13" s="30">
        <v>11</v>
      </c>
      <c r="E13" s="26">
        <v>55</v>
      </c>
      <c r="F13" s="30">
        <v>3</v>
      </c>
      <c r="G13" s="26">
        <v>15</v>
      </c>
      <c r="H13" s="34">
        <f t="shared" si="1"/>
        <v>0.7</v>
      </c>
      <c r="I13" s="30">
        <v>4</v>
      </c>
      <c r="J13" s="26">
        <v>20</v>
      </c>
      <c r="K13" s="30">
        <v>1</v>
      </c>
      <c r="L13" s="26">
        <v>5</v>
      </c>
      <c r="M13" s="30">
        <v>1</v>
      </c>
      <c r="N13" s="26">
        <v>5</v>
      </c>
      <c r="O13" s="34">
        <f t="shared" si="2"/>
        <v>0.3</v>
      </c>
      <c r="P13" s="30">
        <v>0</v>
      </c>
      <c r="Q13" s="26">
        <v>0</v>
      </c>
      <c r="R13" s="30">
        <v>0</v>
      </c>
      <c r="S13" s="26">
        <v>0</v>
      </c>
      <c r="T13" s="23">
        <v>0</v>
      </c>
      <c r="U13" s="26">
        <v>0</v>
      </c>
      <c r="V13" s="34">
        <f t="shared" si="3"/>
        <v>0</v>
      </c>
      <c r="W13" s="23">
        <v>0</v>
      </c>
      <c r="X13" s="26">
        <v>0</v>
      </c>
      <c r="Y13" s="34">
        <v>0</v>
      </c>
      <c r="Z13" s="23">
        <v>0</v>
      </c>
      <c r="AA13" s="25">
        <v>0</v>
      </c>
      <c r="AB13" s="39">
        <v>3.7</v>
      </c>
    </row>
    <row r="14" spans="1:28" x14ac:dyDescent="0.25">
      <c r="A14" s="27" t="s">
        <v>117</v>
      </c>
      <c r="B14" s="27"/>
      <c r="C14" s="32">
        <f t="shared" si="0"/>
        <v>636</v>
      </c>
      <c r="D14" s="31">
        <f>SUM(D8:D13)</f>
        <v>420</v>
      </c>
      <c r="E14" s="29">
        <f>(D14/C14)</f>
        <v>0.660377358490566</v>
      </c>
      <c r="F14" s="31">
        <f>SUM(F8:F13)</f>
        <v>122</v>
      </c>
      <c r="G14" s="29">
        <f>(F14/C14)</f>
        <v>0.1918238993710692</v>
      </c>
      <c r="H14" s="29">
        <f>(E14+G14)</f>
        <v>0.85220125786163514</v>
      </c>
      <c r="I14" s="31">
        <f>SUM(I8:I13)</f>
        <v>39</v>
      </c>
      <c r="J14" s="29">
        <f>(I14/C14)</f>
        <v>6.1320754716981132E-2</v>
      </c>
      <c r="K14" s="31">
        <f>SUM(K8:K13)</f>
        <v>27</v>
      </c>
      <c r="L14" s="29">
        <f>(K14/C14)</f>
        <v>4.2452830188679243E-2</v>
      </c>
      <c r="M14" s="31">
        <f>SUM(M8:M13)</f>
        <v>17</v>
      </c>
      <c r="N14" s="29">
        <f>(M14/C14)</f>
        <v>2.6729559748427674E-2</v>
      </c>
      <c r="O14" s="29">
        <f>(J14+L14+N14)</f>
        <v>0.13050314465408805</v>
      </c>
      <c r="P14" s="31">
        <f>SUM(P8:P13)</f>
        <v>3</v>
      </c>
      <c r="Q14" s="28">
        <f>(P14/C14)</f>
        <v>4.7169811320754715E-3</v>
      </c>
      <c r="R14" s="31">
        <f>SUM(R8:R13)</f>
        <v>3</v>
      </c>
      <c r="S14" s="29">
        <f>(R14/C14)</f>
        <v>4.7169811320754715E-3</v>
      </c>
      <c r="T14" s="31">
        <f>SUM(T8:T13)</f>
        <v>1</v>
      </c>
      <c r="U14" s="29">
        <f>(T14/C14)</f>
        <v>1.5723270440251573E-3</v>
      </c>
      <c r="V14" s="29">
        <f>(Q14+S14+U14)</f>
        <v>1.10062893081761E-2</v>
      </c>
      <c r="W14" s="31">
        <f>SUM(W8:W13)</f>
        <v>0</v>
      </c>
      <c r="X14" s="29">
        <f>(W14/C14)</f>
        <v>0</v>
      </c>
      <c r="Y14" s="29">
        <f>(X14)</f>
        <v>0</v>
      </c>
      <c r="Z14" s="31">
        <f>SUM(Z8:Z13)</f>
        <v>4</v>
      </c>
      <c r="AA14" s="29">
        <f>(Z14/C14)</f>
        <v>6.2893081761006293E-3</v>
      </c>
      <c r="AB14" s="40">
        <f>AVERAGE(AB8:AB13)</f>
        <v>3.7100000000000004</v>
      </c>
    </row>
  </sheetData>
  <mergeCells count="3">
    <mergeCell ref="A1:AB1"/>
    <mergeCell ref="A2:AB2"/>
    <mergeCell ref="A4:A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16B0B-18EB-4997-AC9F-731175DA5EDC}">
  <dimension ref="A1:AE87"/>
  <sheetViews>
    <sheetView zoomScaleNormal="100" workbookViewId="0">
      <selection activeCell="M95" sqref="M95"/>
    </sheetView>
  </sheetViews>
  <sheetFormatPr defaultRowHeight="15" x14ac:dyDescent="0.25"/>
  <cols>
    <col min="8" max="8" width="13.42578125" customWidth="1"/>
  </cols>
  <sheetData>
    <row r="1" spans="1:31" ht="25.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37"/>
    </row>
    <row r="2" spans="1:31" ht="18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3"/>
    </row>
    <row r="3" spans="1:31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2"/>
      <c r="Y3" s="2"/>
      <c r="Z3" s="2"/>
      <c r="AA3" s="2"/>
      <c r="AB3" s="2"/>
      <c r="AC3" s="2"/>
      <c r="AD3" s="2"/>
    </row>
    <row r="4" spans="1:31" x14ac:dyDescent="0.25">
      <c r="A4" s="72" t="s">
        <v>129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4"/>
    </row>
    <row r="5" spans="1:3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1" ht="15.75" thickBot="1" x14ac:dyDescent="0.3">
      <c r="A7" s="45" t="s">
        <v>2</v>
      </c>
      <c r="B7" s="45" t="s">
        <v>3</v>
      </c>
      <c r="C7" s="46" t="s">
        <v>4</v>
      </c>
      <c r="D7" s="46" t="s">
        <v>5</v>
      </c>
      <c r="E7" s="46" t="s">
        <v>6</v>
      </c>
      <c r="F7" s="46" t="s">
        <v>7</v>
      </c>
      <c r="G7" s="46" t="s">
        <v>8</v>
      </c>
      <c r="H7" s="46" t="s">
        <v>9</v>
      </c>
      <c r="I7" s="46" t="s">
        <v>10</v>
      </c>
      <c r="J7" s="46" t="s">
        <v>11</v>
      </c>
      <c r="K7" s="46" t="s">
        <v>12</v>
      </c>
      <c r="L7" s="46" t="s">
        <v>13</v>
      </c>
      <c r="M7" s="46" t="s">
        <v>14</v>
      </c>
      <c r="N7" s="46" t="s">
        <v>15</v>
      </c>
      <c r="O7" s="46" t="s">
        <v>16</v>
      </c>
      <c r="P7" s="46" t="s">
        <v>17</v>
      </c>
      <c r="Q7" s="46" t="s">
        <v>18</v>
      </c>
      <c r="R7" s="46" t="s">
        <v>19</v>
      </c>
      <c r="S7" s="46" t="s">
        <v>20</v>
      </c>
      <c r="T7" s="46" t="s">
        <v>21</v>
      </c>
      <c r="U7" s="46" t="s">
        <v>22</v>
      </c>
      <c r="V7" s="46" t="s">
        <v>23</v>
      </c>
      <c r="W7" s="46" t="s">
        <v>24</v>
      </c>
      <c r="X7" s="46" t="s">
        <v>25</v>
      </c>
      <c r="Y7" s="46" t="s">
        <v>26</v>
      </c>
      <c r="Z7" s="46" t="s">
        <v>27</v>
      </c>
      <c r="AA7" s="46" t="s">
        <v>28</v>
      </c>
      <c r="AB7" s="46" t="s">
        <v>29</v>
      </c>
      <c r="AC7" s="46" t="s">
        <v>30</v>
      </c>
      <c r="AD7" s="46" t="s">
        <v>121</v>
      </c>
      <c r="AE7" s="46" t="s">
        <v>31</v>
      </c>
    </row>
    <row r="8" spans="1:31" ht="15.75" thickTop="1" x14ac:dyDescent="0.25">
      <c r="A8" s="8" t="s">
        <v>32</v>
      </c>
      <c r="B8" s="8" t="s">
        <v>33</v>
      </c>
      <c r="C8" s="13">
        <f t="shared" ref="C8:C47" si="0">D8+F8+I8+K8+M8+P8+R8+T8+W8+Y8+AB8</f>
        <v>279</v>
      </c>
      <c r="D8" s="9">
        <v>60</v>
      </c>
      <c r="E8" s="12">
        <v>21.51</v>
      </c>
      <c r="F8" s="11">
        <v>46</v>
      </c>
      <c r="G8" s="10">
        <v>16.489999999999998</v>
      </c>
      <c r="H8" s="34">
        <f t="shared" ref="H8:H16" si="1">((D8+F8)/C8)</f>
        <v>0.37992831541218636</v>
      </c>
      <c r="I8" s="11">
        <v>33</v>
      </c>
      <c r="J8" s="10">
        <v>11.83</v>
      </c>
      <c r="K8" s="11">
        <v>39</v>
      </c>
      <c r="L8" s="10">
        <v>13.98</v>
      </c>
      <c r="M8" s="11">
        <v>24</v>
      </c>
      <c r="N8" s="10">
        <v>8.6</v>
      </c>
      <c r="O8" s="34">
        <f t="shared" ref="O8:O71" si="2">((I8+K8+M8)/C8)</f>
        <v>0.34408602150537637</v>
      </c>
      <c r="P8" s="11">
        <v>19</v>
      </c>
      <c r="Q8" s="10">
        <v>6.81</v>
      </c>
      <c r="R8" s="11">
        <v>22</v>
      </c>
      <c r="S8" s="10">
        <v>7.8853046594982104</v>
      </c>
      <c r="T8" s="11">
        <v>5</v>
      </c>
      <c r="U8" s="10">
        <v>1.7921146953405001</v>
      </c>
      <c r="V8" s="34">
        <f t="shared" ref="V8:V71" si="3">((P8+R8+T8)/C8)</f>
        <v>0.16487455197132617</v>
      </c>
      <c r="W8" s="11">
        <v>6</v>
      </c>
      <c r="X8" s="10">
        <v>2.1505376344085998</v>
      </c>
      <c r="Y8" s="11">
        <v>8</v>
      </c>
      <c r="Z8" s="10">
        <v>2.8673835125448002</v>
      </c>
      <c r="AA8" s="34">
        <f t="shared" ref="AA8:AA71" si="4">((W8+Y8)/C8)</f>
        <v>5.0179211469534052E-2</v>
      </c>
      <c r="AB8" s="11">
        <v>17</v>
      </c>
      <c r="AC8" s="54">
        <v>6.0900000000000003E-2</v>
      </c>
      <c r="AD8" s="12"/>
      <c r="AE8" s="41">
        <v>2.9136200716845879</v>
      </c>
    </row>
    <row r="9" spans="1:31" x14ac:dyDescent="0.25">
      <c r="A9" s="8" t="s">
        <v>34</v>
      </c>
      <c r="B9" s="8" t="s">
        <v>35</v>
      </c>
      <c r="C9" s="13">
        <f t="shared" si="0"/>
        <v>46</v>
      </c>
      <c r="D9" s="9">
        <v>2</v>
      </c>
      <c r="E9" s="10">
        <v>4.3499999999999996</v>
      </c>
      <c r="F9" s="11">
        <v>7</v>
      </c>
      <c r="G9" s="10">
        <v>15.22</v>
      </c>
      <c r="H9" s="34">
        <f t="shared" si="1"/>
        <v>0.19565217391304349</v>
      </c>
      <c r="I9" s="11">
        <v>8</v>
      </c>
      <c r="J9" s="10">
        <v>17.39</v>
      </c>
      <c r="K9" s="11">
        <v>4</v>
      </c>
      <c r="L9" s="10">
        <v>8.6999999999999993</v>
      </c>
      <c r="M9" s="11">
        <v>9</v>
      </c>
      <c r="N9" s="10">
        <v>19.57</v>
      </c>
      <c r="O9" s="34">
        <f t="shared" si="2"/>
        <v>0.45652173913043476</v>
      </c>
      <c r="P9" s="11">
        <v>4</v>
      </c>
      <c r="Q9" s="10">
        <v>8.6999999999999993</v>
      </c>
      <c r="R9" s="11">
        <v>6</v>
      </c>
      <c r="S9" s="10">
        <v>13.0434782608696</v>
      </c>
      <c r="T9" s="11">
        <v>2</v>
      </c>
      <c r="U9" s="10">
        <v>4.3478260869565197</v>
      </c>
      <c r="V9" s="34">
        <f t="shared" si="3"/>
        <v>0.2608695652173913</v>
      </c>
      <c r="W9" s="11">
        <v>1</v>
      </c>
      <c r="X9" s="10">
        <v>2.1739130434782599</v>
      </c>
      <c r="Y9" s="11">
        <v>2</v>
      </c>
      <c r="Z9" s="10">
        <v>4.3478260869565197</v>
      </c>
      <c r="AA9" s="34">
        <f t="shared" si="4"/>
        <v>6.5217391304347824E-2</v>
      </c>
      <c r="AB9" s="11">
        <v>1</v>
      </c>
      <c r="AC9" s="54">
        <v>2.1700000000000001E-2</v>
      </c>
      <c r="AD9" s="12"/>
      <c r="AE9" s="42">
        <v>2.7065217391304346</v>
      </c>
    </row>
    <row r="10" spans="1:31" x14ac:dyDescent="0.25">
      <c r="A10" s="8" t="s">
        <v>36</v>
      </c>
      <c r="B10" s="8" t="s">
        <v>37</v>
      </c>
      <c r="C10" s="13">
        <f t="shared" si="0"/>
        <v>185</v>
      </c>
      <c r="D10" s="9">
        <v>49</v>
      </c>
      <c r="E10" s="10">
        <v>26.49</v>
      </c>
      <c r="F10" s="11">
        <v>31</v>
      </c>
      <c r="G10" s="10">
        <v>16.760000000000002</v>
      </c>
      <c r="H10" s="34">
        <f t="shared" si="1"/>
        <v>0.43243243243243246</v>
      </c>
      <c r="I10" s="11">
        <v>15</v>
      </c>
      <c r="J10" s="10">
        <v>8.11</v>
      </c>
      <c r="K10" s="11">
        <v>29</v>
      </c>
      <c r="L10" s="10">
        <v>15.68</v>
      </c>
      <c r="M10" s="11">
        <v>25</v>
      </c>
      <c r="N10" s="10">
        <v>13.51</v>
      </c>
      <c r="O10" s="34">
        <f t="shared" si="2"/>
        <v>0.37297297297297299</v>
      </c>
      <c r="P10" s="11">
        <v>9</v>
      </c>
      <c r="Q10" s="10">
        <v>4.8600000000000003</v>
      </c>
      <c r="R10" s="11">
        <v>6</v>
      </c>
      <c r="S10" s="10">
        <v>3.2432432432432399</v>
      </c>
      <c r="T10" s="11">
        <v>7</v>
      </c>
      <c r="U10" s="10">
        <v>3.7837837837837802</v>
      </c>
      <c r="V10" s="34">
        <f t="shared" si="3"/>
        <v>0.11891891891891893</v>
      </c>
      <c r="W10" s="11">
        <v>2</v>
      </c>
      <c r="X10" s="10">
        <v>1.08108108108108</v>
      </c>
      <c r="Y10" s="11">
        <v>5</v>
      </c>
      <c r="Z10" s="10">
        <v>2.7027027027027</v>
      </c>
      <c r="AA10" s="34">
        <f t="shared" si="4"/>
        <v>3.783783783783784E-2</v>
      </c>
      <c r="AB10" s="11">
        <v>7</v>
      </c>
      <c r="AC10" s="54">
        <v>3.78E-2</v>
      </c>
      <c r="AD10" s="12"/>
      <c r="AE10" s="42">
        <v>3.0643243243243243</v>
      </c>
    </row>
    <row r="11" spans="1:31" x14ac:dyDescent="0.25">
      <c r="A11" s="8" t="s">
        <v>38</v>
      </c>
      <c r="B11" s="8" t="s">
        <v>39</v>
      </c>
      <c r="C11" s="13">
        <f t="shared" si="0"/>
        <v>14</v>
      </c>
      <c r="D11" s="9">
        <v>4</v>
      </c>
      <c r="E11" s="10">
        <v>28.57</v>
      </c>
      <c r="F11" s="11">
        <v>4</v>
      </c>
      <c r="G11" s="10">
        <v>28.57</v>
      </c>
      <c r="H11" s="34">
        <f t="shared" si="1"/>
        <v>0.5714285714285714</v>
      </c>
      <c r="I11" s="16">
        <v>0</v>
      </c>
      <c r="J11" s="10">
        <v>0</v>
      </c>
      <c r="K11" s="11">
        <v>1</v>
      </c>
      <c r="L11" s="10">
        <v>7.14</v>
      </c>
      <c r="M11" s="11">
        <v>1</v>
      </c>
      <c r="N11" s="10">
        <v>7.14</v>
      </c>
      <c r="O11" s="34">
        <f t="shared" si="2"/>
        <v>0.14285714285714285</v>
      </c>
      <c r="P11" s="11">
        <v>1</v>
      </c>
      <c r="Q11" s="10">
        <v>7.14</v>
      </c>
      <c r="R11" s="11">
        <v>0</v>
      </c>
      <c r="S11" s="10">
        <v>0</v>
      </c>
      <c r="T11" s="11">
        <v>2</v>
      </c>
      <c r="U11" s="10">
        <v>14.285714285714301</v>
      </c>
      <c r="V11" s="34">
        <f t="shared" si="3"/>
        <v>0.21428571428571427</v>
      </c>
      <c r="W11" s="11">
        <v>0</v>
      </c>
      <c r="X11" s="10">
        <v>0</v>
      </c>
      <c r="Y11" s="11">
        <v>0</v>
      </c>
      <c r="Z11" s="10">
        <v>0</v>
      </c>
      <c r="AA11" s="34">
        <f t="shared" si="4"/>
        <v>0</v>
      </c>
      <c r="AB11" s="11">
        <v>1</v>
      </c>
      <c r="AC11" s="54">
        <v>7.1400000000000005E-2</v>
      </c>
      <c r="AD11" s="12"/>
      <c r="AE11" s="42">
        <v>3.0142857142857142</v>
      </c>
    </row>
    <row r="12" spans="1:31" x14ac:dyDescent="0.25">
      <c r="A12" s="8" t="s">
        <v>40</v>
      </c>
      <c r="B12" s="8" t="s">
        <v>41</v>
      </c>
      <c r="C12" s="13">
        <f t="shared" si="0"/>
        <v>299</v>
      </c>
      <c r="D12" s="35">
        <v>93</v>
      </c>
      <c r="E12" s="36">
        <v>31.1</v>
      </c>
      <c r="F12" s="11">
        <v>59</v>
      </c>
      <c r="G12" s="10">
        <v>19.73</v>
      </c>
      <c r="H12" s="34">
        <f t="shared" si="1"/>
        <v>0.50836120401337792</v>
      </c>
      <c r="I12" s="11">
        <v>30</v>
      </c>
      <c r="J12" s="10">
        <v>10.029999999999999</v>
      </c>
      <c r="K12" s="11">
        <v>40</v>
      </c>
      <c r="L12" s="10">
        <v>13.38</v>
      </c>
      <c r="M12" s="11">
        <v>23</v>
      </c>
      <c r="N12" s="10">
        <v>7.69</v>
      </c>
      <c r="O12" s="34">
        <f t="shared" si="2"/>
        <v>0.31103678929765888</v>
      </c>
      <c r="P12" s="11">
        <v>14</v>
      </c>
      <c r="Q12" s="10">
        <v>4.68</v>
      </c>
      <c r="R12" s="11">
        <v>19</v>
      </c>
      <c r="S12" s="10">
        <v>6.3545150501672198</v>
      </c>
      <c r="T12" s="11">
        <v>3</v>
      </c>
      <c r="U12" s="10">
        <v>1.0033444816053501</v>
      </c>
      <c r="V12" s="34">
        <f t="shared" si="3"/>
        <v>0.12040133779264214</v>
      </c>
      <c r="W12" s="11">
        <v>3</v>
      </c>
      <c r="X12" s="10">
        <v>1.0033444816053501</v>
      </c>
      <c r="Y12" s="11">
        <v>7</v>
      </c>
      <c r="Z12" s="10">
        <v>2.3411371237458201</v>
      </c>
      <c r="AA12" s="34">
        <f t="shared" si="4"/>
        <v>3.3444816053511704E-2</v>
      </c>
      <c r="AB12" s="11">
        <v>8</v>
      </c>
      <c r="AC12" s="54">
        <v>2.6800000000000001E-2</v>
      </c>
      <c r="AD12" s="12"/>
      <c r="AE12" s="42">
        <v>3.2026755852842808</v>
      </c>
    </row>
    <row r="13" spans="1:31" x14ac:dyDescent="0.25">
      <c r="A13" s="8" t="s">
        <v>40</v>
      </c>
      <c r="B13" s="8" t="s">
        <v>42</v>
      </c>
      <c r="C13" s="13">
        <f t="shared" si="0"/>
        <v>341</v>
      </c>
      <c r="D13" s="9">
        <v>189</v>
      </c>
      <c r="E13" s="12">
        <v>55.43</v>
      </c>
      <c r="F13" s="11">
        <v>50</v>
      </c>
      <c r="G13" s="10">
        <v>14.66</v>
      </c>
      <c r="H13" s="34">
        <f t="shared" si="1"/>
        <v>0.70087976539589447</v>
      </c>
      <c r="I13" s="11">
        <v>31</v>
      </c>
      <c r="J13" s="10">
        <v>9.09</v>
      </c>
      <c r="K13" s="11">
        <v>25</v>
      </c>
      <c r="L13" s="10">
        <v>7.33</v>
      </c>
      <c r="M13" s="11">
        <v>15</v>
      </c>
      <c r="N13" s="10">
        <v>4.4000000000000004</v>
      </c>
      <c r="O13" s="34">
        <f t="shared" si="2"/>
        <v>0.20821114369501467</v>
      </c>
      <c r="P13" s="11">
        <v>9</v>
      </c>
      <c r="Q13" s="10">
        <v>2.64</v>
      </c>
      <c r="R13" s="11">
        <v>8</v>
      </c>
      <c r="S13" s="10">
        <v>2.3460410557184801</v>
      </c>
      <c r="T13" s="11">
        <v>5</v>
      </c>
      <c r="U13" s="10">
        <v>1.4662756598240501</v>
      </c>
      <c r="V13" s="34">
        <f t="shared" si="3"/>
        <v>6.4516129032258063E-2</v>
      </c>
      <c r="W13" s="11">
        <v>1</v>
      </c>
      <c r="X13" s="10">
        <v>0.29325513196480901</v>
      </c>
      <c r="Y13" s="11">
        <v>4</v>
      </c>
      <c r="Z13" s="10">
        <v>1.17302052785924</v>
      </c>
      <c r="AA13" s="34">
        <f t="shared" si="4"/>
        <v>1.466275659824047E-2</v>
      </c>
      <c r="AB13" s="11">
        <v>4</v>
      </c>
      <c r="AC13" s="54">
        <v>1.17E-2</v>
      </c>
      <c r="AD13" s="12"/>
      <c r="AE13" s="42">
        <v>3.5463343108504399</v>
      </c>
    </row>
    <row r="14" spans="1:31" x14ac:dyDescent="0.25">
      <c r="A14" s="8" t="s">
        <v>43</v>
      </c>
      <c r="B14" s="8" t="s">
        <v>43</v>
      </c>
      <c r="C14" s="13">
        <f t="shared" si="0"/>
        <v>712</v>
      </c>
      <c r="D14" s="9">
        <v>211</v>
      </c>
      <c r="E14" s="12">
        <v>29.63</v>
      </c>
      <c r="F14" s="11">
        <v>80</v>
      </c>
      <c r="G14" s="10">
        <v>11.24</v>
      </c>
      <c r="H14" s="34">
        <f t="shared" si="1"/>
        <v>0.40870786516853935</v>
      </c>
      <c r="I14" s="11">
        <v>74</v>
      </c>
      <c r="J14" s="10">
        <v>10.39</v>
      </c>
      <c r="K14" s="11">
        <v>82</v>
      </c>
      <c r="L14" s="10">
        <v>11.52</v>
      </c>
      <c r="M14" s="11">
        <v>95</v>
      </c>
      <c r="N14" s="10">
        <v>13.34</v>
      </c>
      <c r="O14" s="34">
        <f t="shared" si="2"/>
        <v>0.35252808988764045</v>
      </c>
      <c r="P14" s="11">
        <v>52</v>
      </c>
      <c r="Q14" s="10">
        <v>7.3</v>
      </c>
      <c r="R14" s="11">
        <v>53</v>
      </c>
      <c r="S14" s="10">
        <v>7.4438202247190999</v>
      </c>
      <c r="T14" s="11">
        <v>26</v>
      </c>
      <c r="U14" s="10">
        <v>3.6516853932584299</v>
      </c>
      <c r="V14" s="34">
        <f t="shared" si="3"/>
        <v>0.18398876404494383</v>
      </c>
      <c r="W14" s="11">
        <v>15</v>
      </c>
      <c r="X14" s="10">
        <v>2.1067415730337098</v>
      </c>
      <c r="Y14" s="11">
        <v>14</v>
      </c>
      <c r="Z14" s="10">
        <v>1.9662921348314599</v>
      </c>
      <c r="AA14" s="34">
        <f t="shared" si="4"/>
        <v>4.0730337078651688E-2</v>
      </c>
      <c r="AB14" s="11">
        <v>10</v>
      </c>
      <c r="AC14" s="54">
        <v>1.4E-2</v>
      </c>
      <c r="AD14" s="12"/>
      <c r="AE14" s="42">
        <v>3.0758426966292136</v>
      </c>
    </row>
    <row r="15" spans="1:31" x14ac:dyDescent="0.25">
      <c r="A15" s="8" t="s">
        <v>32</v>
      </c>
      <c r="B15" s="8" t="s">
        <v>44</v>
      </c>
      <c r="C15" s="13">
        <f t="shared" si="0"/>
        <v>169</v>
      </c>
      <c r="D15" s="9">
        <v>44</v>
      </c>
      <c r="E15" s="12">
        <v>26.04</v>
      </c>
      <c r="F15" s="11">
        <v>29</v>
      </c>
      <c r="G15" s="10">
        <v>17.16</v>
      </c>
      <c r="H15" s="34">
        <f t="shared" si="1"/>
        <v>0.43195266272189348</v>
      </c>
      <c r="I15" s="11">
        <v>24</v>
      </c>
      <c r="J15" s="10">
        <v>14.2</v>
      </c>
      <c r="K15" s="11">
        <v>36</v>
      </c>
      <c r="L15" s="10">
        <v>21.3</v>
      </c>
      <c r="M15" s="11">
        <v>14</v>
      </c>
      <c r="N15" s="10">
        <v>8.2799999999999994</v>
      </c>
      <c r="O15" s="34">
        <f t="shared" si="2"/>
        <v>0.43786982248520712</v>
      </c>
      <c r="P15" s="11">
        <v>8</v>
      </c>
      <c r="Q15" s="10">
        <v>4.7300000000000004</v>
      </c>
      <c r="R15" s="11">
        <v>7</v>
      </c>
      <c r="S15" s="10">
        <v>4.14201183431953</v>
      </c>
      <c r="T15" s="11">
        <v>3</v>
      </c>
      <c r="U15" s="10">
        <v>1.7751479289940799</v>
      </c>
      <c r="V15" s="34">
        <f t="shared" si="3"/>
        <v>0.10650887573964497</v>
      </c>
      <c r="W15" s="11">
        <v>1</v>
      </c>
      <c r="X15" s="10">
        <v>0.59171597633136097</v>
      </c>
      <c r="Y15" s="11">
        <v>1</v>
      </c>
      <c r="Z15" s="10">
        <v>0.59171597633136097</v>
      </c>
      <c r="AA15" s="34">
        <f t="shared" si="4"/>
        <v>1.1834319526627219E-2</v>
      </c>
      <c r="AB15" s="11">
        <v>2</v>
      </c>
      <c r="AC15" s="54">
        <v>1.18E-2</v>
      </c>
      <c r="AD15" s="12"/>
      <c r="AE15" s="42">
        <v>3.2431952662721892</v>
      </c>
    </row>
    <row r="16" spans="1:31" x14ac:dyDescent="0.25">
      <c r="A16" s="8" t="s">
        <v>45</v>
      </c>
      <c r="B16" s="8" t="s">
        <v>45</v>
      </c>
      <c r="C16" s="13">
        <f t="shared" si="0"/>
        <v>17</v>
      </c>
      <c r="D16" s="9">
        <v>11</v>
      </c>
      <c r="E16" s="11">
        <v>64.709999999999994</v>
      </c>
      <c r="F16" s="12">
        <v>0</v>
      </c>
      <c r="G16" s="10">
        <v>0</v>
      </c>
      <c r="H16" s="34">
        <f t="shared" si="1"/>
        <v>0.6470588235294118</v>
      </c>
      <c r="I16" s="11">
        <v>1</v>
      </c>
      <c r="J16" s="10">
        <v>5.88</v>
      </c>
      <c r="K16" s="11">
        <v>2</v>
      </c>
      <c r="L16" s="10">
        <v>11.76</v>
      </c>
      <c r="M16" s="11">
        <v>1</v>
      </c>
      <c r="N16" s="10">
        <v>5.88</v>
      </c>
      <c r="O16" s="34">
        <f t="shared" si="2"/>
        <v>0.23529411764705882</v>
      </c>
      <c r="P16" s="11">
        <v>1</v>
      </c>
      <c r="Q16" s="10">
        <v>5.88</v>
      </c>
      <c r="R16" s="11">
        <v>0</v>
      </c>
      <c r="S16" s="10">
        <v>0</v>
      </c>
      <c r="T16" s="11">
        <v>0</v>
      </c>
      <c r="U16" s="10">
        <v>0</v>
      </c>
      <c r="V16" s="34">
        <f t="shared" si="3"/>
        <v>5.8823529411764705E-2</v>
      </c>
      <c r="W16" s="11">
        <v>1</v>
      </c>
      <c r="X16" s="10">
        <v>5.8823529411764701</v>
      </c>
      <c r="Y16" s="11">
        <v>0</v>
      </c>
      <c r="Z16" s="10">
        <v>0</v>
      </c>
      <c r="AA16" s="34">
        <f t="shared" si="4"/>
        <v>5.8823529411764705E-2</v>
      </c>
      <c r="AB16" s="11">
        <v>0</v>
      </c>
      <c r="AC16" s="54">
        <v>0</v>
      </c>
      <c r="AD16" s="12"/>
      <c r="AE16" s="42">
        <v>3.5058823529411764</v>
      </c>
    </row>
    <row r="17" spans="1:31" x14ac:dyDescent="0.25">
      <c r="A17" s="8" t="s">
        <v>32</v>
      </c>
      <c r="B17" s="8" t="s">
        <v>46</v>
      </c>
      <c r="C17" s="13">
        <f t="shared" si="0"/>
        <v>139</v>
      </c>
      <c r="D17" s="9">
        <v>49</v>
      </c>
      <c r="E17" s="12">
        <v>35.25</v>
      </c>
      <c r="F17" s="11">
        <v>15</v>
      </c>
      <c r="G17" s="10">
        <v>10.79</v>
      </c>
      <c r="H17" s="34">
        <f t="shared" ref="H17:H78" si="5">((D17+F17)/C17)</f>
        <v>0.46043165467625902</v>
      </c>
      <c r="I17" s="11">
        <v>8</v>
      </c>
      <c r="J17" s="10">
        <v>5.76</v>
      </c>
      <c r="K17" s="11">
        <v>12</v>
      </c>
      <c r="L17" s="10">
        <v>8.6300000000000008</v>
      </c>
      <c r="M17" s="11">
        <v>16</v>
      </c>
      <c r="N17" s="10">
        <v>11.51</v>
      </c>
      <c r="O17" s="34">
        <f t="shared" si="2"/>
        <v>0.25899280575539568</v>
      </c>
      <c r="P17" s="11">
        <v>11</v>
      </c>
      <c r="Q17" s="10">
        <v>7.91</v>
      </c>
      <c r="R17" s="11">
        <v>9</v>
      </c>
      <c r="S17" s="10">
        <v>6.47482014388489</v>
      </c>
      <c r="T17" s="11">
        <v>7</v>
      </c>
      <c r="U17" s="10">
        <v>5.0359712230215798</v>
      </c>
      <c r="V17" s="34">
        <f t="shared" si="3"/>
        <v>0.19424460431654678</v>
      </c>
      <c r="W17" s="11">
        <v>2</v>
      </c>
      <c r="X17" s="10">
        <v>1.43884892086331</v>
      </c>
      <c r="Y17" s="11">
        <v>5</v>
      </c>
      <c r="Z17" s="10">
        <v>3.5971223021582701</v>
      </c>
      <c r="AA17" s="34">
        <f t="shared" si="4"/>
        <v>5.0359712230215826E-2</v>
      </c>
      <c r="AB17" s="11">
        <v>5</v>
      </c>
      <c r="AC17" s="54">
        <v>3.5999999999999997E-2</v>
      </c>
      <c r="AD17" s="12"/>
      <c r="AE17" s="42">
        <v>3.0208633093525181</v>
      </c>
    </row>
    <row r="18" spans="1:31" x14ac:dyDescent="0.25">
      <c r="A18" s="8" t="s">
        <v>47</v>
      </c>
      <c r="B18" s="8" t="s">
        <v>47</v>
      </c>
      <c r="C18" s="13">
        <f t="shared" si="0"/>
        <v>304</v>
      </c>
      <c r="D18" s="9">
        <v>71</v>
      </c>
      <c r="E18" s="10">
        <v>23.36</v>
      </c>
      <c r="F18" s="11">
        <v>28</v>
      </c>
      <c r="G18" s="10">
        <v>9.2100000000000009</v>
      </c>
      <c r="H18" s="34">
        <f t="shared" si="5"/>
        <v>0.32565789473684209</v>
      </c>
      <c r="I18" s="11">
        <v>29</v>
      </c>
      <c r="J18" s="10">
        <v>9.5399999999999991</v>
      </c>
      <c r="K18" s="11">
        <v>41</v>
      </c>
      <c r="L18" s="10">
        <v>13.49</v>
      </c>
      <c r="M18" s="11">
        <v>22</v>
      </c>
      <c r="N18" s="10">
        <v>7.24</v>
      </c>
      <c r="O18" s="34">
        <f t="shared" si="2"/>
        <v>0.30263157894736842</v>
      </c>
      <c r="P18" s="11">
        <v>19</v>
      </c>
      <c r="Q18" s="10">
        <v>6.25</v>
      </c>
      <c r="R18" s="11">
        <v>28</v>
      </c>
      <c r="S18" s="10">
        <v>9.2105263157894708</v>
      </c>
      <c r="T18" s="11">
        <v>24</v>
      </c>
      <c r="U18" s="10">
        <v>7.8947368421052602</v>
      </c>
      <c r="V18" s="34">
        <f t="shared" si="3"/>
        <v>0.23355263157894737</v>
      </c>
      <c r="W18" s="11">
        <v>11</v>
      </c>
      <c r="X18" s="10">
        <v>3.6184210526315801</v>
      </c>
      <c r="Y18" s="11">
        <v>13</v>
      </c>
      <c r="Z18" s="10">
        <v>4.2763157894736796</v>
      </c>
      <c r="AA18" s="34">
        <f t="shared" si="4"/>
        <v>7.8947368421052627E-2</v>
      </c>
      <c r="AB18" s="11">
        <v>18</v>
      </c>
      <c r="AC18" s="54">
        <v>5.9200000000000003E-2</v>
      </c>
      <c r="AD18" s="12"/>
      <c r="AE18" s="42">
        <v>2.7417763157894739</v>
      </c>
    </row>
    <row r="19" spans="1:31" x14ac:dyDescent="0.25">
      <c r="A19" s="8" t="s">
        <v>38</v>
      </c>
      <c r="B19" s="8" t="s">
        <v>48</v>
      </c>
      <c r="C19" s="13">
        <f t="shared" si="0"/>
        <v>14</v>
      </c>
      <c r="D19" s="9">
        <v>5</v>
      </c>
      <c r="E19" s="10">
        <v>35.71</v>
      </c>
      <c r="F19" s="11">
        <v>2</v>
      </c>
      <c r="G19" s="10">
        <v>14.29</v>
      </c>
      <c r="H19" s="34">
        <f t="shared" si="5"/>
        <v>0.5</v>
      </c>
      <c r="I19" s="11">
        <v>3</v>
      </c>
      <c r="J19" s="10">
        <v>21.43</v>
      </c>
      <c r="K19" s="11">
        <v>1</v>
      </c>
      <c r="L19" s="10">
        <v>7.14</v>
      </c>
      <c r="M19" s="11">
        <v>2</v>
      </c>
      <c r="N19" s="10">
        <v>14.29</v>
      </c>
      <c r="O19" s="34">
        <f t="shared" si="2"/>
        <v>0.42857142857142855</v>
      </c>
      <c r="P19" s="11">
        <v>1</v>
      </c>
      <c r="Q19" s="10">
        <v>7.14</v>
      </c>
      <c r="R19" s="11">
        <v>0</v>
      </c>
      <c r="S19" s="10">
        <v>0</v>
      </c>
      <c r="T19" s="11">
        <v>0</v>
      </c>
      <c r="U19" s="10">
        <v>0</v>
      </c>
      <c r="V19" s="34">
        <f t="shared" si="3"/>
        <v>7.1428571428571425E-2</v>
      </c>
      <c r="W19" s="11">
        <v>0</v>
      </c>
      <c r="X19" s="10">
        <v>0</v>
      </c>
      <c r="Y19" s="11">
        <v>0</v>
      </c>
      <c r="Z19" s="10">
        <v>0</v>
      </c>
      <c r="AA19" s="34">
        <f t="shared" si="4"/>
        <v>0</v>
      </c>
      <c r="AB19" s="11">
        <v>0</v>
      </c>
      <c r="AC19" s="54">
        <v>0</v>
      </c>
      <c r="AD19" s="12"/>
      <c r="AE19" s="42">
        <v>3.4285714285714284</v>
      </c>
    </row>
    <row r="20" spans="1:31" x14ac:dyDescent="0.25">
      <c r="A20" s="8"/>
      <c r="B20" s="8" t="s">
        <v>49</v>
      </c>
      <c r="C20" s="13"/>
      <c r="D20" s="9"/>
      <c r="E20" s="10"/>
      <c r="F20" s="11"/>
      <c r="G20" s="10"/>
      <c r="H20" s="34"/>
      <c r="I20" s="11"/>
      <c r="J20" s="10"/>
      <c r="K20" s="11"/>
      <c r="L20" s="10"/>
      <c r="M20" s="11"/>
      <c r="N20" s="10"/>
      <c r="O20" s="34"/>
      <c r="P20" s="11"/>
      <c r="Q20" s="10"/>
      <c r="R20" s="11"/>
      <c r="S20" s="10"/>
      <c r="T20" s="11"/>
      <c r="U20" s="10"/>
      <c r="V20" s="34"/>
      <c r="W20" s="11"/>
      <c r="X20" s="10"/>
      <c r="Y20" s="11"/>
      <c r="Z20" s="10"/>
      <c r="AA20" s="34"/>
      <c r="AB20" s="11"/>
      <c r="AC20" s="54"/>
      <c r="AD20" s="12"/>
      <c r="AE20" s="42"/>
    </row>
    <row r="21" spans="1:31" x14ac:dyDescent="0.25">
      <c r="A21" s="8" t="s">
        <v>50</v>
      </c>
      <c r="B21" s="8" t="s">
        <v>51</v>
      </c>
      <c r="C21" s="13">
        <f t="shared" si="0"/>
        <v>166</v>
      </c>
      <c r="D21" s="9">
        <v>45</v>
      </c>
      <c r="E21" s="10">
        <v>27.11</v>
      </c>
      <c r="F21" s="11">
        <v>27</v>
      </c>
      <c r="G21" s="10">
        <v>16.27</v>
      </c>
      <c r="H21" s="34">
        <f t="shared" si="5"/>
        <v>0.43373493975903615</v>
      </c>
      <c r="I21" s="11">
        <v>13</v>
      </c>
      <c r="J21" s="10">
        <v>7.83</v>
      </c>
      <c r="K21" s="11">
        <v>25</v>
      </c>
      <c r="L21" s="10">
        <v>15.06</v>
      </c>
      <c r="M21" s="11">
        <v>21</v>
      </c>
      <c r="N21" s="10">
        <v>12.65</v>
      </c>
      <c r="O21" s="34">
        <f t="shared" si="2"/>
        <v>0.35542168674698793</v>
      </c>
      <c r="P21" s="11">
        <v>4</v>
      </c>
      <c r="Q21" s="10">
        <v>2.41</v>
      </c>
      <c r="R21" s="11">
        <v>9</v>
      </c>
      <c r="S21" s="10">
        <v>5.4216867469879499</v>
      </c>
      <c r="T21" s="11">
        <v>12</v>
      </c>
      <c r="U21" s="10">
        <v>7.2289156626505999</v>
      </c>
      <c r="V21" s="34">
        <f t="shared" si="3"/>
        <v>0.15060240963855423</v>
      </c>
      <c r="W21" s="11">
        <v>0</v>
      </c>
      <c r="X21" s="10">
        <v>0</v>
      </c>
      <c r="Y21" s="11">
        <v>5</v>
      </c>
      <c r="Z21" s="10">
        <v>3.01204819277108</v>
      </c>
      <c r="AA21" s="34">
        <f t="shared" si="4"/>
        <v>3.0120481927710843E-2</v>
      </c>
      <c r="AB21" s="11">
        <v>5</v>
      </c>
      <c r="AC21" s="54">
        <v>3.0099999999999998E-2</v>
      </c>
      <c r="AD21" s="12"/>
      <c r="AE21" s="42">
        <v>3.0548192771084337</v>
      </c>
    </row>
    <row r="22" spans="1:31" x14ac:dyDescent="0.25">
      <c r="A22" s="8" t="s">
        <v>52</v>
      </c>
      <c r="B22" s="8" t="s">
        <v>53</v>
      </c>
      <c r="C22" s="13">
        <f t="shared" si="0"/>
        <v>392</v>
      </c>
      <c r="D22" s="9">
        <v>212</v>
      </c>
      <c r="E22" s="10">
        <v>54.08</v>
      </c>
      <c r="F22" s="11">
        <v>71</v>
      </c>
      <c r="G22" s="10">
        <v>18.11</v>
      </c>
      <c r="H22" s="34">
        <f t="shared" si="5"/>
        <v>0.72193877551020413</v>
      </c>
      <c r="I22" s="11">
        <v>23</v>
      </c>
      <c r="J22" s="10">
        <v>5.87</v>
      </c>
      <c r="K22" s="11">
        <v>26</v>
      </c>
      <c r="L22" s="10">
        <v>6.63</v>
      </c>
      <c r="M22" s="11">
        <v>19</v>
      </c>
      <c r="N22" s="10">
        <v>4.8499999999999996</v>
      </c>
      <c r="O22" s="34">
        <f t="shared" si="2"/>
        <v>0.17346938775510204</v>
      </c>
      <c r="P22" s="11">
        <v>9</v>
      </c>
      <c r="Q22" s="10">
        <v>2.2999999999999998</v>
      </c>
      <c r="R22" s="11">
        <v>18</v>
      </c>
      <c r="S22" s="10">
        <v>4.5918367346938798</v>
      </c>
      <c r="T22" s="11">
        <v>5</v>
      </c>
      <c r="U22" s="10">
        <v>1.27551020408163</v>
      </c>
      <c r="V22" s="34">
        <f t="shared" si="3"/>
        <v>8.1632653061224483E-2</v>
      </c>
      <c r="W22" s="11">
        <v>1</v>
      </c>
      <c r="X22" s="10">
        <v>0.25510204081632698</v>
      </c>
      <c r="Y22" s="11">
        <v>5</v>
      </c>
      <c r="Z22" s="10">
        <v>1.27551020408163</v>
      </c>
      <c r="AA22" s="34">
        <f t="shared" si="4"/>
        <v>1.5306122448979591E-2</v>
      </c>
      <c r="AB22" s="11">
        <v>3</v>
      </c>
      <c r="AC22" s="54">
        <v>7.7000000000000002E-3</v>
      </c>
      <c r="AD22" s="12"/>
      <c r="AE22" s="42">
        <v>3.5392857142857141</v>
      </c>
    </row>
    <row r="23" spans="1:31" x14ac:dyDescent="0.25">
      <c r="A23" s="8" t="s">
        <v>50</v>
      </c>
      <c r="B23" s="8" t="s">
        <v>54</v>
      </c>
      <c r="C23" s="13">
        <f t="shared" si="0"/>
        <v>40</v>
      </c>
      <c r="D23" s="9">
        <v>20</v>
      </c>
      <c r="E23" s="10">
        <v>50</v>
      </c>
      <c r="F23" s="11">
        <v>5</v>
      </c>
      <c r="G23" s="10">
        <v>12.5</v>
      </c>
      <c r="H23" s="34">
        <f t="shared" si="5"/>
        <v>0.625</v>
      </c>
      <c r="I23" s="11">
        <v>4</v>
      </c>
      <c r="J23" s="10">
        <v>10</v>
      </c>
      <c r="K23" s="11">
        <v>3</v>
      </c>
      <c r="L23" s="10">
        <v>7.5</v>
      </c>
      <c r="M23" s="11">
        <v>1</v>
      </c>
      <c r="N23" s="10">
        <v>2.5</v>
      </c>
      <c r="O23" s="34">
        <f t="shared" si="2"/>
        <v>0.2</v>
      </c>
      <c r="P23" s="11">
        <v>1</v>
      </c>
      <c r="Q23" s="10">
        <v>2.5</v>
      </c>
      <c r="R23" s="11">
        <v>1</v>
      </c>
      <c r="S23" s="10">
        <v>2.5</v>
      </c>
      <c r="T23" s="11">
        <v>2</v>
      </c>
      <c r="U23" s="10">
        <v>5</v>
      </c>
      <c r="V23" s="34">
        <f t="shared" si="3"/>
        <v>0.1</v>
      </c>
      <c r="W23" s="11">
        <v>0</v>
      </c>
      <c r="X23" s="10">
        <v>0</v>
      </c>
      <c r="Y23" s="11">
        <v>1</v>
      </c>
      <c r="Z23" s="10">
        <v>2.5</v>
      </c>
      <c r="AA23" s="34">
        <f t="shared" si="4"/>
        <v>2.5000000000000001E-2</v>
      </c>
      <c r="AB23" s="11">
        <v>2</v>
      </c>
      <c r="AC23" s="54">
        <v>0.05</v>
      </c>
      <c r="AD23" s="12"/>
      <c r="AE23" s="42">
        <v>3.3025000000000002</v>
      </c>
    </row>
    <row r="24" spans="1:31" x14ac:dyDescent="0.25">
      <c r="A24" s="8" t="s">
        <v>55</v>
      </c>
      <c r="B24" s="8" t="s">
        <v>55</v>
      </c>
      <c r="C24" s="13">
        <f t="shared" si="0"/>
        <v>807</v>
      </c>
      <c r="D24" s="9">
        <v>326</v>
      </c>
      <c r="E24" s="10">
        <v>40.4</v>
      </c>
      <c r="F24" s="11">
        <v>74</v>
      </c>
      <c r="G24" s="10">
        <v>9.17</v>
      </c>
      <c r="H24" s="34">
        <f t="shared" si="5"/>
        <v>0.49566294919454773</v>
      </c>
      <c r="I24" s="11">
        <v>75</v>
      </c>
      <c r="J24" s="10">
        <v>9.2899999999999991</v>
      </c>
      <c r="K24" s="11">
        <v>91</v>
      </c>
      <c r="L24" s="10">
        <v>11.28</v>
      </c>
      <c r="M24" s="11">
        <v>58</v>
      </c>
      <c r="N24" s="10">
        <v>7.19</v>
      </c>
      <c r="O24" s="34">
        <f t="shared" si="2"/>
        <v>0.27757125154894674</v>
      </c>
      <c r="P24" s="11">
        <v>33</v>
      </c>
      <c r="Q24" s="10">
        <v>4.09</v>
      </c>
      <c r="R24" s="11">
        <v>42</v>
      </c>
      <c r="S24" s="10">
        <v>5.2044609665427499</v>
      </c>
      <c r="T24" s="11">
        <v>17</v>
      </c>
      <c r="U24" s="10">
        <v>2.10656753407683</v>
      </c>
      <c r="V24" s="34">
        <f t="shared" si="3"/>
        <v>0.11400247831474597</v>
      </c>
      <c r="W24" s="11">
        <v>18</v>
      </c>
      <c r="X24" s="10">
        <v>2.2304832713754599</v>
      </c>
      <c r="Y24" s="11">
        <v>28</v>
      </c>
      <c r="Z24" s="10">
        <v>3.4696406443618302</v>
      </c>
      <c r="AA24" s="34">
        <f t="shared" si="4"/>
        <v>5.7001239157372985E-2</v>
      </c>
      <c r="AB24" s="11">
        <v>45</v>
      </c>
      <c r="AC24" s="54">
        <v>5.5800000000000002E-2</v>
      </c>
      <c r="AD24" s="12"/>
      <c r="AE24" s="42">
        <v>3.09182156133829</v>
      </c>
    </row>
    <row r="25" spans="1:31" x14ac:dyDescent="0.25">
      <c r="A25" s="8"/>
      <c r="B25" s="8" t="s">
        <v>56</v>
      </c>
      <c r="C25" s="13">
        <f t="shared" si="0"/>
        <v>11</v>
      </c>
      <c r="D25" s="9">
        <v>7</v>
      </c>
      <c r="E25" s="10">
        <v>63.64</v>
      </c>
      <c r="F25" s="11">
        <v>2</v>
      </c>
      <c r="G25" s="10">
        <v>18.18</v>
      </c>
      <c r="H25" s="34">
        <f t="shared" si="5"/>
        <v>0.81818181818181823</v>
      </c>
      <c r="I25" s="11">
        <v>1</v>
      </c>
      <c r="J25" s="10">
        <v>9.09</v>
      </c>
      <c r="K25" s="11">
        <v>1</v>
      </c>
      <c r="L25" s="10">
        <v>9.09</v>
      </c>
      <c r="M25" s="11">
        <v>0</v>
      </c>
      <c r="N25" s="10">
        <v>0</v>
      </c>
      <c r="O25" s="34">
        <f t="shared" si="2"/>
        <v>0.18181818181818182</v>
      </c>
      <c r="P25" s="11">
        <v>0</v>
      </c>
      <c r="Q25" s="10">
        <v>0</v>
      </c>
      <c r="R25" s="11">
        <v>0</v>
      </c>
      <c r="S25" s="10">
        <v>0</v>
      </c>
      <c r="T25" s="11">
        <v>0</v>
      </c>
      <c r="U25" s="10">
        <v>0</v>
      </c>
      <c r="V25" s="34">
        <f t="shared" si="3"/>
        <v>0</v>
      </c>
      <c r="W25" s="11">
        <v>0</v>
      </c>
      <c r="X25" s="10">
        <v>0</v>
      </c>
      <c r="Y25" s="11">
        <v>0</v>
      </c>
      <c r="Z25" s="10">
        <v>0</v>
      </c>
      <c r="AA25" s="34">
        <f t="shared" si="4"/>
        <v>0</v>
      </c>
      <c r="AB25" s="11">
        <v>0</v>
      </c>
      <c r="AC25" s="54">
        <v>0</v>
      </c>
      <c r="AD25" s="12"/>
      <c r="AE25" s="42">
        <v>3.790909090909091</v>
      </c>
    </row>
    <row r="26" spans="1:31" x14ac:dyDescent="0.25">
      <c r="A26" s="8" t="s">
        <v>57</v>
      </c>
      <c r="B26" s="8" t="s">
        <v>58</v>
      </c>
      <c r="C26" s="13">
        <f t="shared" si="0"/>
        <v>8</v>
      </c>
      <c r="D26" s="9">
        <v>3</v>
      </c>
      <c r="E26" s="10">
        <v>37.5</v>
      </c>
      <c r="F26" s="11">
        <v>2</v>
      </c>
      <c r="G26" s="10">
        <v>25</v>
      </c>
      <c r="H26" s="34">
        <f t="shared" si="5"/>
        <v>0.625</v>
      </c>
      <c r="I26" s="11">
        <v>2</v>
      </c>
      <c r="J26" s="10">
        <v>25</v>
      </c>
      <c r="K26" s="11">
        <v>0</v>
      </c>
      <c r="L26" s="10">
        <v>0</v>
      </c>
      <c r="M26" s="11">
        <v>0</v>
      </c>
      <c r="N26" s="10">
        <v>0</v>
      </c>
      <c r="O26" s="34">
        <f t="shared" si="2"/>
        <v>0.25</v>
      </c>
      <c r="P26" s="11">
        <v>0</v>
      </c>
      <c r="Q26" s="10">
        <v>0</v>
      </c>
      <c r="R26" s="11">
        <v>0</v>
      </c>
      <c r="S26" s="10">
        <v>0</v>
      </c>
      <c r="T26" s="11">
        <v>0</v>
      </c>
      <c r="U26" s="10">
        <v>0</v>
      </c>
      <c r="V26" s="34">
        <f t="shared" si="3"/>
        <v>0</v>
      </c>
      <c r="W26" s="11">
        <v>1</v>
      </c>
      <c r="X26" s="10">
        <v>12.5</v>
      </c>
      <c r="Y26" s="11">
        <v>0</v>
      </c>
      <c r="Z26" s="10">
        <v>0</v>
      </c>
      <c r="AA26" s="34">
        <f t="shared" si="4"/>
        <v>0.125</v>
      </c>
      <c r="AB26" s="11">
        <v>0</v>
      </c>
      <c r="AC26" s="54">
        <v>0</v>
      </c>
      <c r="AD26" s="12"/>
      <c r="AE26" s="42">
        <v>3.4125000000000001</v>
      </c>
    </row>
    <row r="27" spans="1:31" x14ac:dyDescent="0.25">
      <c r="A27" s="8"/>
      <c r="B27" s="8" t="s">
        <v>59</v>
      </c>
      <c r="C27" s="13">
        <f t="shared" si="0"/>
        <v>49</v>
      </c>
      <c r="D27" s="9">
        <v>18</v>
      </c>
      <c r="E27" s="10">
        <v>36.729999999999997</v>
      </c>
      <c r="F27" s="11">
        <v>3</v>
      </c>
      <c r="G27" s="10">
        <v>6.12</v>
      </c>
      <c r="H27" s="34">
        <f t="shared" si="5"/>
        <v>0.42857142857142855</v>
      </c>
      <c r="I27" s="11">
        <v>9</v>
      </c>
      <c r="J27" s="10">
        <v>18.37</v>
      </c>
      <c r="K27" s="11">
        <v>7</v>
      </c>
      <c r="L27" s="10">
        <v>14.29</v>
      </c>
      <c r="M27" s="11">
        <v>2</v>
      </c>
      <c r="N27" s="10">
        <v>4.08</v>
      </c>
      <c r="O27" s="34">
        <f t="shared" si="2"/>
        <v>0.36734693877551022</v>
      </c>
      <c r="P27" s="11">
        <v>1</v>
      </c>
      <c r="Q27" s="10">
        <v>2.04</v>
      </c>
      <c r="R27" s="11">
        <v>2</v>
      </c>
      <c r="S27" s="10">
        <v>4.0816326530612201</v>
      </c>
      <c r="T27" s="11">
        <v>2</v>
      </c>
      <c r="U27" s="10">
        <v>4.0816326530612201</v>
      </c>
      <c r="V27" s="34">
        <f t="shared" si="3"/>
        <v>0.10204081632653061</v>
      </c>
      <c r="W27" s="11">
        <v>0</v>
      </c>
      <c r="X27" s="10">
        <v>0</v>
      </c>
      <c r="Y27" s="11">
        <v>2</v>
      </c>
      <c r="Z27" s="10">
        <v>4.0816326530612201</v>
      </c>
      <c r="AA27" s="34">
        <f t="shared" si="4"/>
        <v>4.0816326530612242E-2</v>
      </c>
      <c r="AB27" s="11">
        <v>3</v>
      </c>
      <c r="AC27" s="54">
        <v>6.1199999999999997E-2</v>
      </c>
      <c r="AD27" s="12"/>
      <c r="AE27" s="42">
        <v>3.0795918367346937</v>
      </c>
    </row>
    <row r="28" spans="1:31" x14ac:dyDescent="0.25">
      <c r="A28" s="8" t="s">
        <v>52</v>
      </c>
      <c r="B28" s="8" t="s">
        <v>60</v>
      </c>
      <c r="C28" s="13">
        <f t="shared" si="0"/>
        <v>178</v>
      </c>
      <c r="D28" s="9">
        <v>86</v>
      </c>
      <c r="E28" s="10">
        <v>48.31</v>
      </c>
      <c r="F28" s="11">
        <v>42</v>
      </c>
      <c r="G28" s="10">
        <v>23.6</v>
      </c>
      <c r="H28" s="34">
        <f t="shared" si="5"/>
        <v>0.7191011235955056</v>
      </c>
      <c r="I28" s="11">
        <v>9</v>
      </c>
      <c r="J28" s="10">
        <v>5.0599999999999996</v>
      </c>
      <c r="K28" s="11">
        <v>15</v>
      </c>
      <c r="L28" s="10">
        <v>8.43</v>
      </c>
      <c r="M28" s="11">
        <v>7</v>
      </c>
      <c r="N28" s="10">
        <v>3.93</v>
      </c>
      <c r="O28" s="34">
        <f t="shared" si="2"/>
        <v>0.17415730337078653</v>
      </c>
      <c r="P28" s="11">
        <v>6</v>
      </c>
      <c r="Q28" s="10">
        <v>3.37</v>
      </c>
      <c r="R28" s="11">
        <v>4</v>
      </c>
      <c r="S28" s="10">
        <v>2.2471910112359601</v>
      </c>
      <c r="T28" s="11">
        <v>5</v>
      </c>
      <c r="U28" s="10">
        <v>2.80898876404494</v>
      </c>
      <c r="V28" s="34">
        <f t="shared" si="3"/>
        <v>8.4269662921348312E-2</v>
      </c>
      <c r="W28" s="11">
        <v>1</v>
      </c>
      <c r="X28" s="10">
        <v>0.56179775280898903</v>
      </c>
      <c r="Y28" s="11">
        <v>2</v>
      </c>
      <c r="Z28" s="10">
        <v>1.1235955056179801</v>
      </c>
      <c r="AA28" s="34">
        <f t="shared" si="4"/>
        <v>1.6853932584269662E-2</v>
      </c>
      <c r="AB28" s="11">
        <v>1</v>
      </c>
      <c r="AC28" s="54">
        <v>5.5999999999999999E-3</v>
      </c>
      <c r="AD28" s="12"/>
      <c r="AE28" s="42">
        <v>3.5202247191011238</v>
      </c>
    </row>
    <row r="29" spans="1:31" x14ac:dyDescent="0.25">
      <c r="A29" s="8" t="s">
        <v>32</v>
      </c>
      <c r="B29" s="8" t="s">
        <v>61</v>
      </c>
      <c r="C29" s="13">
        <f t="shared" si="0"/>
        <v>141</v>
      </c>
      <c r="D29" s="9">
        <v>36</v>
      </c>
      <c r="E29" s="12">
        <v>25.53</v>
      </c>
      <c r="F29" s="11">
        <v>24</v>
      </c>
      <c r="G29" s="10">
        <v>17.02</v>
      </c>
      <c r="H29" s="34">
        <f t="shared" si="5"/>
        <v>0.42553191489361702</v>
      </c>
      <c r="I29" s="11">
        <v>10</v>
      </c>
      <c r="J29" s="10">
        <v>7.09</v>
      </c>
      <c r="K29" s="11">
        <v>13</v>
      </c>
      <c r="L29" s="10">
        <v>9.2200000000000006</v>
      </c>
      <c r="M29" s="11">
        <v>12</v>
      </c>
      <c r="N29" s="10">
        <v>8.51</v>
      </c>
      <c r="O29" s="34">
        <f t="shared" si="2"/>
        <v>0.24822695035460993</v>
      </c>
      <c r="P29" s="11">
        <v>5</v>
      </c>
      <c r="Q29" s="10">
        <v>3.55</v>
      </c>
      <c r="R29" s="11">
        <v>14</v>
      </c>
      <c r="S29" s="10">
        <v>9.9290780141843999</v>
      </c>
      <c r="T29" s="11">
        <v>7</v>
      </c>
      <c r="U29" s="10">
        <v>4.9645390070922</v>
      </c>
      <c r="V29" s="34">
        <f t="shared" si="3"/>
        <v>0.18439716312056736</v>
      </c>
      <c r="W29" s="11">
        <v>3</v>
      </c>
      <c r="X29" s="10">
        <v>2.12765957446809</v>
      </c>
      <c r="Y29" s="11">
        <v>8</v>
      </c>
      <c r="Z29" s="10">
        <v>5.6737588652482298</v>
      </c>
      <c r="AA29" s="34">
        <f t="shared" si="4"/>
        <v>7.8014184397163122E-2</v>
      </c>
      <c r="AB29" s="11">
        <v>9</v>
      </c>
      <c r="AC29" s="54">
        <v>6.3799999999999996E-2</v>
      </c>
      <c r="AD29" s="12"/>
      <c r="AE29" s="42">
        <v>2.8404255319148937</v>
      </c>
    </row>
    <row r="30" spans="1:31" x14ac:dyDescent="0.25">
      <c r="A30" s="8" t="s">
        <v>62</v>
      </c>
      <c r="B30" s="8" t="s">
        <v>62</v>
      </c>
      <c r="C30" s="13">
        <f t="shared" si="0"/>
        <v>357</v>
      </c>
      <c r="D30" s="9">
        <v>76</v>
      </c>
      <c r="E30" s="10">
        <v>21.29</v>
      </c>
      <c r="F30" s="11">
        <v>53</v>
      </c>
      <c r="G30" s="10">
        <v>14.85</v>
      </c>
      <c r="H30" s="34">
        <f t="shared" si="5"/>
        <v>0.36134453781512604</v>
      </c>
      <c r="I30" s="11">
        <v>41</v>
      </c>
      <c r="J30" s="10">
        <v>11.48</v>
      </c>
      <c r="K30" s="11">
        <v>53</v>
      </c>
      <c r="L30" s="10">
        <v>14.85</v>
      </c>
      <c r="M30" s="11">
        <v>35</v>
      </c>
      <c r="N30" s="10">
        <v>9.8000000000000007</v>
      </c>
      <c r="O30" s="34">
        <f t="shared" si="2"/>
        <v>0.36134453781512604</v>
      </c>
      <c r="P30" s="11">
        <v>21</v>
      </c>
      <c r="Q30" s="10">
        <v>5.88</v>
      </c>
      <c r="R30" s="11">
        <v>20</v>
      </c>
      <c r="S30" s="10">
        <v>5.6022408963585404</v>
      </c>
      <c r="T30" s="11">
        <v>25</v>
      </c>
      <c r="U30" s="10">
        <v>7.0028011204481801</v>
      </c>
      <c r="V30" s="34">
        <f t="shared" si="3"/>
        <v>0.18487394957983194</v>
      </c>
      <c r="W30" s="11">
        <v>12</v>
      </c>
      <c r="X30" s="10">
        <v>3.3613445378151301</v>
      </c>
      <c r="Y30" s="11">
        <v>7</v>
      </c>
      <c r="Z30" s="10">
        <v>1.9607843137254899</v>
      </c>
      <c r="AA30" s="34">
        <f t="shared" si="4"/>
        <v>5.3221288515406161E-2</v>
      </c>
      <c r="AB30" s="11">
        <v>14</v>
      </c>
      <c r="AC30" s="54">
        <v>3.9199999999999999E-2</v>
      </c>
      <c r="AD30" s="12"/>
      <c r="AE30" s="42">
        <v>2.9196078431372547</v>
      </c>
    </row>
    <row r="31" spans="1:31" x14ac:dyDescent="0.25">
      <c r="A31" s="8" t="s">
        <v>63</v>
      </c>
      <c r="B31" s="8" t="s">
        <v>64</v>
      </c>
      <c r="C31" s="13">
        <f t="shared" si="0"/>
        <v>48</v>
      </c>
      <c r="D31" s="14">
        <v>30</v>
      </c>
      <c r="E31" s="10">
        <v>62.5</v>
      </c>
      <c r="F31" s="11">
        <v>11</v>
      </c>
      <c r="G31" s="10">
        <v>22.92</v>
      </c>
      <c r="H31" s="34">
        <f t="shared" si="5"/>
        <v>0.85416666666666663</v>
      </c>
      <c r="I31" s="11">
        <v>1</v>
      </c>
      <c r="J31" s="10">
        <v>2.08</v>
      </c>
      <c r="K31" s="11">
        <v>3</v>
      </c>
      <c r="L31" s="10">
        <v>6.25</v>
      </c>
      <c r="M31" s="11">
        <v>3</v>
      </c>
      <c r="N31" s="10">
        <v>6.25</v>
      </c>
      <c r="O31" s="34">
        <f t="shared" si="2"/>
        <v>0.14583333333333334</v>
      </c>
      <c r="P31" s="11">
        <v>0</v>
      </c>
      <c r="Q31" s="10">
        <v>0</v>
      </c>
      <c r="R31" s="11">
        <v>0</v>
      </c>
      <c r="S31" s="10">
        <v>0</v>
      </c>
      <c r="T31" s="11">
        <v>0</v>
      </c>
      <c r="U31" s="10">
        <v>0</v>
      </c>
      <c r="V31" s="34">
        <f t="shared" si="3"/>
        <v>0</v>
      </c>
      <c r="W31" s="11">
        <v>0</v>
      </c>
      <c r="X31" s="10">
        <v>0</v>
      </c>
      <c r="Y31" s="11">
        <v>0</v>
      </c>
      <c r="Z31" s="10">
        <v>0</v>
      </c>
      <c r="AA31" s="34">
        <f t="shared" si="4"/>
        <v>0</v>
      </c>
      <c r="AB31" s="11">
        <v>0</v>
      </c>
      <c r="AC31" s="54">
        <v>0</v>
      </c>
      <c r="AD31" s="12"/>
      <c r="AE31" s="42">
        <v>3.7729166666666667</v>
      </c>
    </row>
    <row r="32" spans="1:31" x14ac:dyDescent="0.25">
      <c r="A32" s="8" t="s">
        <v>65</v>
      </c>
      <c r="B32" s="8" t="s">
        <v>66</v>
      </c>
      <c r="C32" s="13">
        <f t="shared" si="0"/>
        <v>401</v>
      </c>
      <c r="D32" s="14">
        <v>238</v>
      </c>
      <c r="E32" s="10">
        <v>59.35</v>
      </c>
      <c r="F32" s="11">
        <v>84</v>
      </c>
      <c r="G32" s="10">
        <v>20.95</v>
      </c>
      <c r="H32" s="34">
        <f t="shared" si="5"/>
        <v>0.80299251870324184</v>
      </c>
      <c r="I32" s="11">
        <v>25</v>
      </c>
      <c r="J32" s="10">
        <v>6.23</v>
      </c>
      <c r="K32" s="11">
        <v>25</v>
      </c>
      <c r="L32" s="10">
        <v>6.23</v>
      </c>
      <c r="M32" s="11">
        <v>12</v>
      </c>
      <c r="N32" s="10">
        <v>2.99</v>
      </c>
      <c r="O32" s="34">
        <f t="shared" si="2"/>
        <v>0.15461346633416459</v>
      </c>
      <c r="P32" s="11">
        <v>2</v>
      </c>
      <c r="Q32" s="10">
        <v>0.5</v>
      </c>
      <c r="R32" s="11">
        <v>9</v>
      </c>
      <c r="S32" s="10">
        <v>2.2443890274314202</v>
      </c>
      <c r="T32" s="11">
        <v>1</v>
      </c>
      <c r="U32" s="10">
        <v>0.24937655860349101</v>
      </c>
      <c r="V32" s="34">
        <f t="shared" si="3"/>
        <v>2.9925187032418952E-2</v>
      </c>
      <c r="W32" s="11">
        <v>2</v>
      </c>
      <c r="X32" s="10">
        <v>0.49875311720698301</v>
      </c>
      <c r="Y32" s="11">
        <v>0</v>
      </c>
      <c r="Z32" s="10">
        <v>0</v>
      </c>
      <c r="AA32" s="34">
        <f t="shared" si="4"/>
        <v>4.9875311720698253E-3</v>
      </c>
      <c r="AB32" s="11">
        <v>3</v>
      </c>
      <c r="AC32" s="54">
        <v>7.4999999999999997E-3</v>
      </c>
      <c r="AD32" s="12"/>
      <c r="AE32" s="42">
        <v>3.6897755610972567</v>
      </c>
    </row>
    <row r="33" spans="1:31" x14ac:dyDescent="0.25">
      <c r="A33" s="8" t="s">
        <v>67</v>
      </c>
      <c r="B33" s="8" t="s">
        <v>68</v>
      </c>
      <c r="C33" s="13">
        <f t="shared" si="0"/>
        <v>309</v>
      </c>
      <c r="D33" s="9">
        <v>75</v>
      </c>
      <c r="E33" s="10">
        <v>27.27</v>
      </c>
      <c r="F33" s="11">
        <v>26</v>
      </c>
      <c r="G33" s="10">
        <v>8.41</v>
      </c>
      <c r="H33" s="34">
        <f t="shared" si="5"/>
        <v>0.32686084142394822</v>
      </c>
      <c r="I33" s="11">
        <v>32</v>
      </c>
      <c r="J33" s="10">
        <v>10.36</v>
      </c>
      <c r="K33" s="11">
        <v>37</v>
      </c>
      <c r="L33" s="10">
        <v>11.97</v>
      </c>
      <c r="M33" s="11">
        <v>28</v>
      </c>
      <c r="N33" s="10">
        <v>9.06</v>
      </c>
      <c r="O33" s="34">
        <f t="shared" si="2"/>
        <v>0.31391585760517798</v>
      </c>
      <c r="P33" s="11">
        <v>22</v>
      </c>
      <c r="Q33" s="10">
        <v>7.12</v>
      </c>
      <c r="R33" s="11">
        <v>32</v>
      </c>
      <c r="S33" s="10">
        <v>10.3559870550162</v>
      </c>
      <c r="T33" s="11">
        <v>20</v>
      </c>
      <c r="U33" s="10">
        <v>6.4724919093851101</v>
      </c>
      <c r="V33" s="34">
        <f t="shared" si="3"/>
        <v>0.23948220064724918</v>
      </c>
      <c r="W33" s="11">
        <v>12</v>
      </c>
      <c r="X33" s="10">
        <v>3.8834951456310698</v>
      </c>
      <c r="Y33" s="11">
        <v>14</v>
      </c>
      <c r="Z33" s="10">
        <v>4.5307443365695796</v>
      </c>
      <c r="AA33" s="34">
        <f t="shared" si="4"/>
        <v>8.4142394822006472E-2</v>
      </c>
      <c r="AB33" s="11">
        <v>11</v>
      </c>
      <c r="AC33" s="54">
        <v>3.56E-2</v>
      </c>
      <c r="AD33" s="12"/>
      <c r="AE33" s="42">
        <v>2.8045307443365695</v>
      </c>
    </row>
    <row r="34" spans="1:31" x14ac:dyDescent="0.25">
      <c r="A34" s="8" t="s">
        <v>52</v>
      </c>
      <c r="B34" s="8" t="s">
        <v>69</v>
      </c>
      <c r="C34" s="13">
        <f t="shared" si="0"/>
        <v>827</v>
      </c>
      <c r="D34" s="9">
        <v>274</v>
      </c>
      <c r="E34" s="10">
        <v>33.130000000000003</v>
      </c>
      <c r="F34" s="11">
        <v>156</v>
      </c>
      <c r="G34" s="10">
        <v>18.86</v>
      </c>
      <c r="H34" s="34">
        <f t="shared" si="5"/>
        <v>0.51995163240628783</v>
      </c>
      <c r="I34" s="11">
        <v>112</v>
      </c>
      <c r="J34" s="10">
        <v>13.54</v>
      </c>
      <c r="K34" s="11">
        <v>102</v>
      </c>
      <c r="L34" s="10">
        <v>12.33</v>
      </c>
      <c r="M34" s="11">
        <v>50</v>
      </c>
      <c r="N34" s="10">
        <v>6.05</v>
      </c>
      <c r="O34" s="34">
        <f t="shared" si="2"/>
        <v>0.31922611850060462</v>
      </c>
      <c r="P34" s="11">
        <v>26</v>
      </c>
      <c r="Q34" s="10">
        <v>3.14</v>
      </c>
      <c r="R34" s="11">
        <v>30</v>
      </c>
      <c r="S34" s="10">
        <v>3.6275695284159601</v>
      </c>
      <c r="T34" s="11">
        <v>23</v>
      </c>
      <c r="U34" s="10">
        <v>2.78113663845224</v>
      </c>
      <c r="V34" s="34">
        <f t="shared" si="3"/>
        <v>9.5525997581620309E-2</v>
      </c>
      <c r="W34" s="11">
        <v>6</v>
      </c>
      <c r="X34" s="10">
        <v>0.72551390568319196</v>
      </c>
      <c r="Y34" s="11">
        <v>12</v>
      </c>
      <c r="Z34" s="10">
        <v>1.4510278113663799</v>
      </c>
      <c r="AA34" s="34">
        <f t="shared" si="4"/>
        <v>2.1765417170495769E-2</v>
      </c>
      <c r="AB34" s="11">
        <v>36</v>
      </c>
      <c r="AC34" s="54">
        <v>4.3499999999999997E-2</v>
      </c>
      <c r="AD34" s="12"/>
      <c r="AE34" s="42">
        <v>3.2194679564691655</v>
      </c>
    </row>
    <row r="35" spans="1:31" x14ac:dyDescent="0.25">
      <c r="A35" s="8" t="s">
        <v>32</v>
      </c>
      <c r="B35" s="8" t="s">
        <v>70</v>
      </c>
      <c r="C35" s="13">
        <f t="shared" si="0"/>
        <v>104</v>
      </c>
      <c r="D35" s="9">
        <v>41</v>
      </c>
      <c r="E35" s="10">
        <v>39.42</v>
      </c>
      <c r="F35" s="11">
        <v>23</v>
      </c>
      <c r="G35" s="10">
        <v>22.12</v>
      </c>
      <c r="H35" s="34">
        <f t="shared" si="5"/>
        <v>0.61538461538461542</v>
      </c>
      <c r="I35" s="11">
        <v>14</v>
      </c>
      <c r="J35" s="10">
        <v>13.46</v>
      </c>
      <c r="K35" s="11">
        <v>10</v>
      </c>
      <c r="L35" s="10">
        <v>9.6199999999999992</v>
      </c>
      <c r="M35" s="11">
        <v>5</v>
      </c>
      <c r="N35" s="10">
        <v>4.8099999999999996</v>
      </c>
      <c r="O35" s="34">
        <f t="shared" si="2"/>
        <v>0.27884615384615385</v>
      </c>
      <c r="P35" s="11">
        <v>3</v>
      </c>
      <c r="Q35" s="10">
        <v>2.88</v>
      </c>
      <c r="R35" s="11">
        <v>5</v>
      </c>
      <c r="S35" s="10">
        <v>4.8076923076923102</v>
      </c>
      <c r="T35" s="11">
        <v>1</v>
      </c>
      <c r="U35" s="10">
        <v>0.96153846153846201</v>
      </c>
      <c r="V35" s="34">
        <f t="shared" si="3"/>
        <v>8.6538461538461536E-2</v>
      </c>
      <c r="W35" s="11">
        <v>0</v>
      </c>
      <c r="X35" s="10">
        <v>0</v>
      </c>
      <c r="Y35" s="11">
        <v>1</v>
      </c>
      <c r="Z35" s="10">
        <v>0.96153846153846201</v>
      </c>
      <c r="AA35" s="34">
        <f t="shared" si="4"/>
        <v>9.6153846153846159E-3</v>
      </c>
      <c r="AB35" s="11">
        <v>1</v>
      </c>
      <c r="AC35" s="54">
        <v>9.5999999999999992E-3</v>
      </c>
      <c r="AD35" s="12"/>
      <c r="AE35" s="42">
        <v>3.4461538461538463</v>
      </c>
    </row>
    <row r="36" spans="1:31" x14ac:dyDescent="0.25">
      <c r="A36" s="8" t="s">
        <v>38</v>
      </c>
      <c r="B36" s="8" t="s">
        <v>71</v>
      </c>
      <c r="C36" s="13">
        <f t="shared" si="0"/>
        <v>104</v>
      </c>
      <c r="D36" s="9">
        <v>14</v>
      </c>
      <c r="E36" s="10">
        <v>13.46</v>
      </c>
      <c r="F36" s="11">
        <v>11</v>
      </c>
      <c r="G36" s="10">
        <v>10.58</v>
      </c>
      <c r="H36" s="34">
        <f t="shared" si="5"/>
        <v>0.24038461538461539</v>
      </c>
      <c r="I36" s="11">
        <v>9</v>
      </c>
      <c r="J36" s="10">
        <v>8.65</v>
      </c>
      <c r="K36" s="11">
        <v>13</v>
      </c>
      <c r="L36" s="10">
        <v>12.5</v>
      </c>
      <c r="M36" s="11">
        <v>11</v>
      </c>
      <c r="N36" s="10">
        <v>10.58</v>
      </c>
      <c r="O36" s="34">
        <f t="shared" si="2"/>
        <v>0.31730769230769229</v>
      </c>
      <c r="P36" s="11">
        <v>3</v>
      </c>
      <c r="Q36" s="10">
        <v>2.88</v>
      </c>
      <c r="R36" s="11">
        <v>8</v>
      </c>
      <c r="S36" s="10">
        <v>7.6923076923076898</v>
      </c>
      <c r="T36" s="11">
        <v>6</v>
      </c>
      <c r="U36" s="10">
        <v>5.7692307692307701</v>
      </c>
      <c r="V36" s="34">
        <f t="shared" si="3"/>
        <v>0.16346153846153846</v>
      </c>
      <c r="W36" s="11">
        <v>2</v>
      </c>
      <c r="X36" s="10">
        <v>1.92307692307692</v>
      </c>
      <c r="Y36" s="11">
        <v>15</v>
      </c>
      <c r="Z36" s="10">
        <v>14.4230769230769</v>
      </c>
      <c r="AA36" s="34">
        <f t="shared" si="4"/>
        <v>0.16346153846153846</v>
      </c>
      <c r="AB36" s="11">
        <v>12</v>
      </c>
      <c r="AC36" s="54">
        <v>0.1154</v>
      </c>
      <c r="AD36" s="12"/>
      <c r="AE36" s="42">
        <v>2.3634615384615385</v>
      </c>
    </row>
    <row r="37" spans="1:31" x14ac:dyDescent="0.25">
      <c r="A37" s="8"/>
      <c r="B37" s="8" t="s">
        <v>72</v>
      </c>
      <c r="C37" s="13">
        <f t="shared" si="0"/>
        <v>36</v>
      </c>
      <c r="D37" s="9">
        <v>6</v>
      </c>
      <c r="E37" s="10">
        <v>16.670000000000002</v>
      </c>
      <c r="F37" s="11">
        <v>2</v>
      </c>
      <c r="G37" s="10">
        <v>5.56</v>
      </c>
      <c r="H37" s="34">
        <f t="shared" si="5"/>
        <v>0.22222222222222221</v>
      </c>
      <c r="I37" s="11">
        <v>0</v>
      </c>
      <c r="J37" s="10">
        <v>0</v>
      </c>
      <c r="K37" s="11">
        <v>6</v>
      </c>
      <c r="L37" s="10">
        <v>16.670000000000002</v>
      </c>
      <c r="M37" s="11">
        <v>2</v>
      </c>
      <c r="N37" s="10">
        <v>5.56</v>
      </c>
      <c r="O37" s="34">
        <f t="shared" si="2"/>
        <v>0.22222222222222221</v>
      </c>
      <c r="P37" s="11">
        <v>3</v>
      </c>
      <c r="Q37" s="10">
        <v>8.33</v>
      </c>
      <c r="R37" s="11">
        <v>0</v>
      </c>
      <c r="S37" s="10">
        <v>0</v>
      </c>
      <c r="T37" s="11">
        <v>3</v>
      </c>
      <c r="U37" s="10">
        <v>8.3333333333333304</v>
      </c>
      <c r="V37" s="34">
        <f t="shared" si="3"/>
        <v>0.16666666666666666</v>
      </c>
      <c r="W37" s="11">
        <v>1</v>
      </c>
      <c r="X37" s="10">
        <v>2.7777777777777799</v>
      </c>
      <c r="Y37" s="11">
        <v>2</v>
      </c>
      <c r="Z37" s="10">
        <v>5.5555555555555598</v>
      </c>
      <c r="AA37" s="34">
        <f t="shared" si="4"/>
        <v>8.3333333333333329E-2</v>
      </c>
      <c r="AB37" s="11">
        <v>11</v>
      </c>
      <c r="AC37" s="54">
        <v>0.30559999999999998</v>
      </c>
      <c r="AD37" s="12"/>
      <c r="AE37" s="42">
        <v>1.9472222222222222</v>
      </c>
    </row>
    <row r="38" spans="1:31" x14ac:dyDescent="0.25">
      <c r="A38" s="8" t="s">
        <v>73</v>
      </c>
      <c r="B38" s="8" t="s">
        <v>73</v>
      </c>
      <c r="C38" s="13">
        <f t="shared" si="0"/>
        <v>427</v>
      </c>
      <c r="D38" s="9">
        <v>94</v>
      </c>
      <c r="E38" s="10">
        <v>22.01</v>
      </c>
      <c r="F38" s="11">
        <v>62</v>
      </c>
      <c r="G38" s="10">
        <v>14.52</v>
      </c>
      <c r="H38" s="34">
        <f t="shared" si="5"/>
        <v>0.36533957845433257</v>
      </c>
      <c r="I38" s="11">
        <v>44</v>
      </c>
      <c r="J38" s="10">
        <v>10.3</v>
      </c>
      <c r="K38" s="11">
        <v>76</v>
      </c>
      <c r="L38" s="10">
        <v>17.8</v>
      </c>
      <c r="M38" s="11">
        <v>42</v>
      </c>
      <c r="N38" s="10">
        <v>9.84</v>
      </c>
      <c r="O38" s="34">
        <f t="shared" si="2"/>
        <v>0.37939110070257609</v>
      </c>
      <c r="P38" s="11">
        <v>25</v>
      </c>
      <c r="Q38" s="10">
        <v>5.85</v>
      </c>
      <c r="R38" s="11">
        <v>35</v>
      </c>
      <c r="S38" s="10">
        <v>8.1967213114754092</v>
      </c>
      <c r="T38" s="11">
        <v>19</v>
      </c>
      <c r="U38" s="10">
        <v>4.44964871194379</v>
      </c>
      <c r="V38" s="34">
        <f t="shared" si="3"/>
        <v>0.18501170960187355</v>
      </c>
      <c r="W38" s="11">
        <v>8</v>
      </c>
      <c r="X38" s="10">
        <v>1.87353629976581</v>
      </c>
      <c r="Y38" s="11">
        <v>8</v>
      </c>
      <c r="Z38" s="10">
        <v>1.87353629976581</v>
      </c>
      <c r="AA38" s="34">
        <f t="shared" si="4"/>
        <v>3.7470725995316159E-2</v>
      </c>
      <c r="AB38" s="11">
        <v>14</v>
      </c>
      <c r="AC38" s="54">
        <v>3.2800000000000003E-2</v>
      </c>
      <c r="AD38" s="12"/>
      <c r="AE38" s="42">
        <v>2.9747072599531617</v>
      </c>
    </row>
    <row r="39" spans="1:31" x14ac:dyDescent="0.25">
      <c r="A39" s="8" t="s">
        <v>38</v>
      </c>
      <c r="B39" s="8" t="s">
        <v>74</v>
      </c>
      <c r="C39" s="13">
        <f t="shared" si="0"/>
        <v>54</v>
      </c>
      <c r="D39" s="9">
        <v>27</v>
      </c>
      <c r="E39" s="10">
        <v>50</v>
      </c>
      <c r="F39" s="11">
        <v>9</v>
      </c>
      <c r="G39" s="10">
        <v>16.670000000000002</v>
      </c>
      <c r="H39" s="34">
        <f t="shared" si="5"/>
        <v>0.66666666666666663</v>
      </c>
      <c r="I39" s="11">
        <v>3</v>
      </c>
      <c r="J39" s="10">
        <v>5.56</v>
      </c>
      <c r="K39" s="11">
        <v>4</v>
      </c>
      <c r="L39" s="10">
        <v>7.41</v>
      </c>
      <c r="M39" s="11">
        <v>5</v>
      </c>
      <c r="N39" s="10">
        <v>9.26</v>
      </c>
      <c r="O39" s="34">
        <f t="shared" si="2"/>
        <v>0.22222222222222221</v>
      </c>
      <c r="P39" s="11">
        <v>3</v>
      </c>
      <c r="Q39" s="10">
        <v>5.56</v>
      </c>
      <c r="R39" s="11">
        <v>2</v>
      </c>
      <c r="S39" s="10">
        <v>3.7037037037037002</v>
      </c>
      <c r="T39" s="11">
        <v>0</v>
      </c>
      <c r="U39" s="10">
        <v>0</v>
      </c>
      <c r="V39" s="34">
        <f t="shared" si="3"/>
        <v>9.2592592592592587E-2</v>
      </c>
      <c r="W39" s="11">
        <v>0</v>
      </c>
      <c r="X39" s="10">
        <v>0</v>
      </c>
      <c r="Y39" s="11">
        <v>1</v>
      </c>
      <c r="Z39" s="10">
        <v>1.8518518518518501</v>
      </c>
      <c r="AA39" s="34">
        <f t="shared" si="4"/>
        <v>1.8518518518518517E-2</v>
      </c>
      <c r="AB39" s="11">
        <v>0</v>
      </c>
      <c r="AC39" s="54">
        <v>0</v>
      </c>
      <c r="AD39" s="12"/>
      <c r="AE39" s="42">
        <v>3.4925925925925925</v>
      </c>
    </row>
    <row r="40" spans="1:31" x14ac:dyDescent="0.25">
      <c r="A40" s="8" t="s">
        <v>73</v>
      </c>
      <c r="B40" s="8" t="s">
        <v>75</v>
      </c>
      <c r="C40" s="13">
        <f t="shared" si="0"/>
        <v>76</v>
      </c>
      <c r="D40" s="9">
        <v>25</v>
      </c>
      <c r="E40" s="10">
        <v>32.89</v>
      </c>
      <c r="F40" s="11">
        <v>12</v>
      </c>
      <c r="G40" s="10">
        <v>15.79</v>
      </c>
      <c r="H40" s="34">
        <f t="shared" si="5"/>
        <v>0.48684210526315791</v>
      </c>
      <c r="I40" s="11">
        <v>11</v>
      </c>
      <c r="J40" s="10">
        <v>14.47</v>
      </c>
      <c r="K40" s="11">
        <v>12</v>
      </c>
      <c r="L40" s="10">
        <v>15.79</v>
      </c>
      <c r="M40" s="11">
        <v>7</v>
      </c>
      <c r="N40" s="10">
        <v>9.2100000000000009</v>
      </c>
      <c r="O40" s="34">
        <f t="shared" si="2"/>
        <v>0.39473684210526316</v>
      </c>
      <c r="P40" s="11">
        <v>5</v>
      </c>
      <c r="Q40" s="10">
        <v>6.58</v>
      </c>
      <c r="R40" s="11">
        <v>0</v>
      </c>
      <c r="S40" s="10">
        <v>0</v>
      </c>
      <c r="T40" s="11">
        <v>2</v>
      </c>
      <c r="U40" s="10">
        <v>2.6315789473684199</v>
      </c>
      <c r="V40" s="34">
        <f t="shared" si="3"/>
        <v>9.2105263157894732E-2</v>
      </c>
      <c r="W40" s="11">
        <v>1</v>
      </c>
      <c r="X40" s="10">
        <v>1.31578947368421</v>
      </c>
      <c r="Y40" s="11">
        <v>0</v>
      </c>
      <c r="Z40" s="10">
        <v>0</v>
      </c>
      <c r="AA40" s="34">
        <f t="shared" si="4"/>
        <v>1.3157894736842105E-2</v>
      </c>
      <c r="AB40" s="11">
        <v>1</v>
      </c>
      <c r="AC40" s="54">
        <v>1.32E-2</v>
      </c>
      <c r="AD40" s="12"/>
      <c r="AE40" s="42">
        <v>3.3131578947368423</v>
      </c>
    </row>
    <row r="41" spans="1:31" x14ac:dyDescent="0.25">
      <c r="A41" s="8" t="s">
        <v>50</v>
      </c>
      <c r="B41" s="8" t="s">
        <v>76</v>
      </c>
      <c r="C41" s="13">
        <f t="shared" si="0"/>
        <v>3</v>
      </c>
      <c r="D41" s="9">
        <v>3</v>
      </c>
      <c r="E41" s="10">
        <v>100</v>
      </c>
      <c r="F41" s="11">
        <v>0</v>
      </c>
      <c r="G41" s="10">
        <v>0</v>
      </c>
      <c r="H41" s="34">
        <f t="shared" si="5"/>
        <v>1</v>
      </c>
      <c r="I41" s="11">
        <v>0</v>
      </c>
      <c r="J41" s="10">
        <v>0</v>
      </c>
      <c r="K41" s="11">
        <v>0</v>
      </c>
      <c r="L41" s="10">
        <v>0</v>
      </c>
      <c r="M41" s="11">
        <v>0</v>
      </c>
      <c r="N41" s="10">
        <v>0</v>
      </c>
      <c r="O41" s="34">
        <f t="shared" si="2"/>
        <v>0</v>
      </c>
      <c r="P41" s="11">
        <v>0</v>
      </c>
      <c r="Q41" s="10">
        <v>0</v>
      </c>
      <c r="R41" s="11">
        <v>0</v>
      </c>
      <c r="S41" s="10">
        <v>0</v>
      </c>
      <c r="T41" s="11">
        <v>0</v>
      </c>
      <c r="U41" s="10">
        <v>0</v>
      </c>
      <c r="V41" s="34">
        <f t="shared" si="3"/>
        <v>0</v>
      </c>
      <c r="W41" s="11">
        <v>0</v>
      </c>
      <c r="X41" s="10">
        <v>0</v>
      </c>
      <c r="Y41" s="11">
        <v>0</v>
      </c>
      <c r="Z41" s="10">
        <v>0</v>
      </c>
      <c r="AA41" s="34">
        <f t="shared" si="4"/>
        <v>0</v>
      </c>
      <c r="AB41" s="11">
        <v>0</v>
      </c>
      <c r="AC41" s="54">
        <v>0</v>
      </c>
      <c r="AD41" s="12"/>
      <c r="AE41" s="42">
        <v>4</v>
      </c>
    </row>
    <row r="42" spans="1:31" x14ac:dyDescent="0.25">
      <c r="A42" s="8" t="s">
        <v>77</v>
      </c>
      <c r="B42" s="8" t="s">
        <v>78</v>
      </c>
      <c r="C42" s="13">
        <f t="shared" si="0"/>
        <v>31</v>
      </c>
      <c r="D42" s="9">
        <v>20</v>
      </c>
      <c r="E42" s="10">
        <v>64.52</v>
      </c>
      <c r="F42" s="11">
        <v>4</v>
      </c>
      <c r="G42" s="10">
        <v>12.9</v>
      </c>
      <c r="H42" s="34">
        <f t="shared" si="5"/>
        <v>0.77419354838709675</v>
      </c>
      <c r="I42" s="11">
        <v>1</v>
      </c>
      <c r="J42" s="10">
        <v>3.23</v>
      </c>
      <c r="K42" s="11">
        <v>1</v>
      </c>
      <c r="L42" s="10">
        <v>3.23</v>
      </c>
      <c r="M42" s="11">
        <v>0</v>
      </c>
      <c r="N42" s="10">
        <v>0</v>
      </c>
      <c r="O42" s="34">
        <f t="shared" si="2"/>
        <v>6.4516129032258063E-2</v>
      </c>
      <c r="P42" s="11">
        <v>1</v>
      </c>
      <c r="Q42" s="10">
        <v>3.23</v>
      </c>
      <c r="R42" s="11">
        <v>3</v>
      </c>
      <c r="S42" s="10">
        <v>9.67741935483871</v>
      </c>
      <c r="T42" s="11">
        <v>0</v>
      </c>
      <c r="U42" s="10">
        <v>0</v>
      </c>
      <c r="V42" s="34">
        <f t="shared" si="3"/>
        <v>0.12903225806451613</v>
      </c>
      <c r="W42" s="11">
        <v>0</v>
      </c>
      <c r="X42" s="10">
        <v>0</v>
      </c>
      <c r="Y42" s="11">
        <v>0</v>
      </c>
      <c r="Z42" s="10">
        <v>0</v>
      </c>
      <c r="AA42" s="34">
        <f t="shared" si="4"/>
        <v>0</v>
      </c>
      <c r="AB42" s="11">
        <v>1</v>
      </c>
      <c r="AC42" s="54">
        <v>3.2300000000000002E-2</v>
      </c>
      <c r="AD42" s="12"/>
      <c r="AE42" s="42">
        <v>3.5290322580645159</v>
      </c>
    </row>
    <row r="43" spans="1:31" x14ac:dyDescent="0.25">
      <c r="A43" s="8" t="s">
        <v>79</v>
      </c>
      <c r="B43" s="8" t="s">
        <v>80</v>
      </c>
      <c r="C43" s="13">
        <f t="shared" si="0"/>
        <v>355</v>
      </c>
      <c r="D43" s="9">
        <v>115</v>
      </c>
      <c r="E43" s="10">
        <v>32.39</v>
      </c>
      <c r="F43" s="11">
        <v>63</v>
      </c>
      <c r="G43" s="10">
        <v>17.75</v>
      </c>
      <c r="H43" s="34">
        <f t="shared" si="5"/>
        <v>0.50140845070422535</v>
      </c>
      <c r="I43" s="11">
        <v>44</v>
      </c>
      <c r="J43" s="10">
        <v>12.39</v>
      </c>
      <c r="K43" s="11">
        <v>48</v>
      </c>
      <c r="L43" s="10">
        <v>13.52</v>
      </c>
      <c r="M43" s="11">
        <v>36</v>
      </c>
      <c r="N43" s="10">
        <v>10.14</v>
      </c>
      <c r="O43" s="34">
        <f t="shared" si="2"/>
        <v>0.36056338028169016</v>
      </c>
      <c r="P43" s="11">
        <v>15</v>
      </c>
      <c r="Q43" s="10">
        <v>4.2300000000000004</v>
      </c>
      <c r="R43" s="11">
        <v>15</v>
      </c>
      <c r="S43" s="10">
        <v>4.2253521126760596</v>
      </c>
      <c r="T43" s="11">
        <v>5</v>
      </c>
      <c r="U43" s="10">
        <v>1.40845070422535</v>
      </c>
      <c r="V43" s="34">
        <f t="shared" si="3"/>
        <v>9.8591549295774641E-2</v>
      </c>
      <c r="W43" s="11">
        <v>3</v>
      </c>
      <c r="X43" s="10">
        <v>0.84507042253521103</v>
      </c>
      <c r="Y43" s="11">
        <v>5</v>
      </c>
      <c r="Z43" s="10">
        <v>1.40845070422535</v>
      </c>
      <c r="AA43" s="34">
        <f t="shared" si="4"/>
        <v>2.2535211267605635E-2</v>
      </c>
      <c r="AB43" s="11">
        <v>6</v>
      </c>
      <c r="AC43" s="54">
        <v>1.6899999999999998E-2</v>
      </c>
      <c r="AD43" s="12"/>
      <c r="AE43" s="42">
        <v>3.2715492957746477</v>
      </c>
    </row>
    <row r="44" spans="1:31" x14ac:dyDescent="0.25">
      <c r="A44" s="8" t="s">
        <v>34</v>
      </c>
      <c r="B44" s="8" t="s">
        <v>81</v>
      </c>
      <c r="C44" s="13">
        <f t="shared" si="0"/>
        <v>398</v>
      </c>
      <c r="D44" s="9">
        <v>49</v>
      </c>
      <c r="E44" s="10">
        <v>12.31</v>
      </c>
      <c r="F44" s="11">
        <v>69</v>
      </c>
      <c r="G44" s="10">
        <v>17.34</v>
      </c>
      <c r="H44" s="34">
        <f t="shared" si="5"/>
        <v>0.29648241206030151</v>
      </c>
      <c r="I44" s="11">
        <v>50</v>
      </c>
      <c r="J44" s="10">
        <v>12.56</v>
      </c>
      <c r="K44" s="11">
        <v>67</v>
      </c>
      <c r="L44" s="10">
        <v>16.829999999999998</v>
      </c>
      <c r="M44" s="11">
        <v>36</v>
      </c>
      <c r="N44" s="10">
        <v>9.0500000000000007</v>
      </c>
      <c r="O44" s="34">
        <f t="shared" si="2"/>
        <v>0.38442211055276382</v>
      </c>
      <c r="P44" s="11">
        <v>30</v>
      </c>
      <c r="Q44" s="10">
        <v>7.54</v>
      </c>
      <c r="R44" s="11">
        <v>37</v>
      </c>
      <c r="S44" s="10">
        <v>9.2964824120602998</v>
      </c>
      <c r="T44" s="11">
        <v>14</v>
      </c>
      <c r="U44" s="10">
        <v>3.5175879396984899</v>
      </c>
      <c r="V44" s="34">
        <f t="shared" si="3"/>
        <v>0.20351758793969849</v>
      </c>
      <c r="W44" s="11">
        <v>5</v>
      </c>
      <c r="X44" s="10">
        <v>1.25628140703518</v>
      </c>
      <c r="Y44" s="11">
        <v>10</v>
      </c>
      <c r="Z44" s="10">
        <v>2.5125628140703502</v>
      </c>
      <c r="AA44" s="34">
        <f t="shared" si="4"/>
        <v>3.7688442211055273E-2</v>
      </c>
      <c r="AB44" s="11">
        <v>31</v>
      </c>
      <c r="AC44" s="54">
        <v>7.7899999999999997E-2</v>
      </c>
      <c r="AD44" s="12"/>
      <c r="AE44" s="42">
        <v>2.7582914572864321</v>
      </c>
    </row>
    <row r="45" spans="1:31" x14ac:dyDescent="0.25">
      <c r="A45" s="8"/>
      <c r="B45" s="8" t="s">
        <v>82</v>
      </c>
      <c r="C45" s="13">
        <f t="shared" si="0"/>
        <v>49</v>
      </c>
      <c r="D45" s="9">
        <v>44</v>
      </c>
      <c r="E45" s="10">
        <v>89.8</v>
      </c>
      <c r="F45" s="11">
        <v>4</v>
      </c>
      <c r="G45" s="10">
        <v>8.16</v>
      </c>
      <c r="H45" s="34">
        <f t="shared" si="5"/>
        <v>0.97959183673469385</v>
      </c>
      <c r="I45" s="11">
        <v>1</v>
      </c>
      <c r="J45" s="10">
        <v>2.04</v>
      </c>
      <c r="K45" s="11">
        <v>0</v>
      </c>
      <c r="L45" s="10">
        <v>0</v>
      </c>
      <c r="M45" s="11">
        <v>0</v>
      </c>
      <c r="N45" s="10">
        <v>0</v>
      </c>
      <c r="O45" s="34">
        <f t="shared" si="2"/>
        <v>2.0408163265306121E-2</v>
      </c>
      <c r="P45" s="11">
        <v>0</v>
      </c>
      <c r="Q45" s="10">
        <v>0</v>
      </c>
      <c r="R45" s="11">
        <v>0</v>
      </c>
      <c r="S45" s="10">
        <v>0</v>
      </c>
      <c r="T45" s="11">
        <v>0</v>
      </c>
      <c r="U45" s="10">
        <v>0</v>
      </c>
      <c r="V45" s="34">
        <f t="shared" si="3"/>
        <v>0</v>
      </c>
      <c r="W45" s="11">
        <v>0</v>
      </c>
      <c r="X45" s="10">
        <v>0</v>
      </c>
      <c r="Y45" s="11">
        <v>0</v>
      </c>
      <c r="Z45" s="10">
        <v>0</v>
      </c>
      <c r="AA45" s="34">
        <f t="shared" si="4"/>
        <v>0</v>
      </c>
      <c r="AB45" s="11">
        <v>0</v>
      </c>
      <c r="AC45" s="54">
        <v>0</v>
      </c>
      <c r="AD45" s="12"/>
      <c r="AE45" s="42">
        <v>3.9612244897959186</v>
      </c>
    </row>
    <row r="46" spans="1:31" x14ac:dyDescent="0.25">
      <c r="A46" s="8"/>
      <c r="B46" s="8" t="s">
        <v>83</v>
      </c>
      <c r="C46" s="13">
        <f t="shared" si="0"/>
        <v>64</v>
      </c>
      <c r="D46" s="9">
        <v>43</v>
      </c>
      <c r="E46" s="10">
        <v>67.19</v>
      </c>
      <c r="F46" s="11">
        <v>14</v>
      </c>
      <c r="G46" s="10">
        <v>21.88</v>
      </c>
      <c r="H46" s="34">
        <f t="shared" si="5"/>
        <v>0.890625</v>
      </c>
      <c r="I46" s="11">
        <v>4</v>
      </c>
      <c r="J46" s="10">
        <v>6.25</v>
      </c>
      <c r="K46" s="11">
        <v>1</v>
      </c>
      <c r="L46" s="10">
        <v>1.56</v>
      </c>
      <c r="M46" s="11">
        <v>0</v>
      </c>
      <c r="N46" s="10">
        <v>0</v>
      </c>
      <c r="O46" s="34">
        <f t="shared" si="2"/>
        <v>7.8125E-2</v>
      </c>
      <c r="P46" s="11">
        <v>0</v>
      </c>
      <c r="Q46" s="10">
        <v>0</v>
      </c>
      <c r="R46" s="11">
        <v>1</v>
      </c>
      <c r="S46" s="10">
        <v>1.5625</v>
      </c>
      <c r="T46" s="11">
        <v>0</v>
      </c>
      <c r="U46" s="10">
        <v>0</v>
      </c>
      <c r="V46" s="34">
        <f t="shared" si="3"/>
        <v>1.5625E-2</v>
      </c>
      <c r="W46" s="11">
        <v>0</v>
      </c>
      <c r="X46" s="10">
        <v>0</v>
      </c>
      <c r="Y46" s="11">
        <v>0</v>
      </c>
      <c r="Z46" s="10">
        <v>0</v>
      </c>
      <c r="AA46" s="34">
        <f t="shared" si="4"/>
        <v>0</v>
      </c>
      <c r="AB46" s="11">
        <v>1</v>
      </c>
      <c r="AC46" s="54">
        <v>1.5599999999999999E-2</v>
      </c>
      <c r="AD46" s="12"/>
      <c r="AE46" s="42">
        <v>3.78125</v>
      </c>
    </row>
    <row r="47" spans="1:31" x14ac:dyDescent="0.25">
      <c r="A47" s="8"/>
      <c r="B47" s="8" t="s">
        <v>84</v>
      </c>
      <c r="C47" s="13">
        <f t="shared" si="0"/>
        <v>67</v>
      </c>
      <c r="D47" s="9">
        <v>35</v>
      </c>
      <c r="E47" s="10">
        <v>52.24</v>
      </c>
      <c r="F47" s="11">
        <v>11</v>
      </c>
      <c r="G47" s="10">
        <v>16.420000000000002</v>
      </c>
      <c r="H47" s="34">
        <f t="shared" si="5"/>
        <v>0.68656716417910446</v>
      </c>
      <c r="I47" s="11">
        <v>5</v>
      </c>
      <c r="J47" s="10">
        <v>7.46</v>
      </c>
      <c r="K47" s="11">
        <v>6</v>
      </c>
      <c r="L47" s="10">
        <v>8.9600000000000009</v>
      </c>
      <c r="M47" s="11">
        <v>1</v>
      </c>
      <c r="N47" s="10">
        <v>1.49</v>
      </c>
      <c r="O47" s="34">
        <f t="shared" si="2"/>
        <v>0.17910447761194029</v>
      </c>
      <c r="P47" s="11">
        <v>0</v>
      </c>
      <c r="Q47" s="10">
        <v>0</v>
      </c>
      <c r="R47" s="11">
        <v>0</v>
      </c>
      <c r="S47" s="10">
        <v>0</v>
      </c>
      <c r="T47" s="11">
        <v>0</v>
      </c>
      <c r="U47" s="10">
        <v>0</v>
      </c>
      <c r="V47" s="34">
        <f t="shared" si="3"/>
        <v>0</v>
      </c>
      <c r="W47" s="11">
        <v>0</v>
      </c>
      <c r="X47" s="10">
        <v>0</v>
      </c>
      <c r="Y47" s="11">
        <v>0</v>
      </c>
      <c r="Z47" s="10">
        <v>0</v>
      </c>
      <c r="AA47" s="34">
        <f t="shared" si="4"/>
        <v>0</v>
      </c>
      <c r="AB47" s="11">
        <v>9</v>
      </c>
      <c r="AC47" s="54">
        <v>0.1343</v>
      </c>
      <c r="AD47" s="12"/>
      <c r="AE47" s="42">
        <v>3.2522388059701495</v>
      </c>
    </row>
    <row r="48" spans="1:31" x14ac:dyDescent="0.25">
      <c r="A48" s="8" t="s">
        <v>85</v>
      </c>
      <c r="B48" s="8" t="s">
        <v>86</v>
      </c>
      <c r="C48" s="13">
        <v>4</v>
      </c>
      <c r="D48" s="9">
        <v>1</v>
      </c>
      <c r="E48" s="10">
        <v>50</v>
      </c>
      <c r="F48" s="11">
        <v>0</v>
      </c>
      <c r="G48" s="10">
        <v>0</v>
      </c>
      <c r="H48" s="34">
        <f t="shared" si="5"/>
        <v>0.25</v>
      </c>
      <c r="I48" s="11">
        <v>0</v>
      </c>
      <c r="J48" s="10">
        <v>0</v>
      </c>
      <c r="K48" s="11">
        <v>0</v>
      </c>
      <c r="L48" s="10">
        <v>0</v>
      </c>
      <c r="M48" s="11">
        <v>0</v>
      </c>
      <c r="N48" s="10">
        <v>0</v>
      </c>
      <c r="O48" s="34">
        <f t="shared" si="2"/>
        <v>0</v>
      </c>
      <c r="P48" s="11">
        <v>0</v>
      </c>
      <c r="Q48" s="10">
        <v>0</v>
      </c>
      <c r="R48" s="11">
        <v>0</v>
      </c>
      <c r="S48" s="10">
        <v>0</v>
      </c>
      <c r="T48" s="11">
        <v>0</v>
      </c>
      <c r="U48" s="10">
        <v>0</v>
      </c>
      <c r="V48" s="34">
        <f t="shared" si="3"/>
        <v>0</v>
      </c>
      <c r="W48" s="11">
        <v>0</v>
      </c>
      <c r="X48" s="10">
        <v>0</v>
      </c>
      <c r="Y48" s="11">
        <v>0</v>
      </c>
      <c r="Z48" s="10">
        <v>0</v>
      </c>
      <c r="AA48" s="34">
        <f t="shared" si="4"/>
        <v>0</v>
      </c>
      <c r="AB48" s="11">
        <v>1</v>
      </c>
      <c r="AC48" s="54">
        <v>0.5</v>
      </c>
      <c r="AD48" s="12"/>
      <c r="AE48" s="42">
        <v>2</v>
      </c>
    </row>
    <row r="49" spans="1:31" x14ac:dyDescent="0.25">
      <c r="A49" s="8" t="s">
        <v>38</v>
      </c>
      <c r="B49" s="8" t="s">
        <v>87</v>
      </c>
      <c r="C49" s="13">
        <f t="shared" ref="C49:C78" si="6">D49+F49+I49+K49+M49+P49+R49+T49+W49+Y49+AB49</f>
        <v>15</v>
      </c>
      <c r="D49" s="9">
        <v>5</v>
      </c>
      <c r="E49" s="10">
        <v>33.33</v>
      </c>
      <c r="F49" s="11">
        <v>3</v>
      </c>
      <c r="G49" s="10">
        <v>20</v>
      </c>
      <c r="H49" s="34">
        <f t="shared" si="5"/>
        <v>0.53333333333333333</v>
      </c>
      <c r="I49" s="11">
        <v>1</v>
      </c>
      <c r="J49" s="10">
        <v>6.67</v>
      </c>
      <c r="K49" s="11">
        <v>1</v>
      </c>
      <c r="L49" s="10">
        <v>6.67</v>
      </c>
      <c r="M49" s="11">
        <v>2</v>
      </c>
      <c r="N49" s="10">
        <v>13.33</v>
      </c>
      <c r="O49" s="34">
        <f t="shared" si="2"/>
        <v>0.26666666666666666</v>
      </c>
      <c r="P49" s="11">
        <v>0</v>
      </c>
      <c r="Q49" s="10">
        <v>0</v>
      </c>
      <c r="R49" s="11">
        <v>1</v>
      </c>
      <c r="S49" s="10">
        <v>6.6666666666666696</v>
      </c>
      <c r="T49" s="11">
        <v>2</v>
      </c>
      <c r="U49" s="10">
        <v>13.3333333333333</v>
      </c>
      <c r="V49" s="34">
        <f t="shared" si="3"/>
        <v>0.2</v>
      </c>
      <c r="W49" s="11">
        <v>0</v>
      </c>
      <c r="X49" s="10">
        <v>0</v>
      </c>
      <c r="Y49" s="11">
        <v>0</v>
      </c>
      <c r="Z49" s="10">
        <v>0</v>
      </c>
      <c r="AA49" s="34">
        <f t="shared" si="4"/>
        <v>0</v>
      </c>
      <c r="AB49" s="11">
        <v>0</v>
      </c>
      <c r="AC49" s="54">
        <v>0</v>
      </c>
      <c r="AD49" s="12"/>
      <c r="AE49" s="42">
        <v>3.2133333333333334</v>
      </c>
    </row>
    <row r="50" spans="1:31" x14ac:dyDescent="0.25">
      <c r="A50" s="8"/>
      <c r="B50" s="8" t="s">
        <v>88</v>
      </c>
      <c r="C50" s="13">
        <f t="shared" si="6"/>
        <v>44</v>
      </c>
      <c r="D50" s="9">
        <v>7</v>
      </c>
      <c r="E50" s="10">
        <v>15.91</v>
      </c>
      <c r="F50" s="11">
        <v>7</v>
      </c>
      <c r="G50" s="10">
        <v>15.91</v>
      </c>
      <c r="H50" s="34">
        <f t="shared" si="5"/>
        <v>0.31818181818181818</v>
      </c>
      <c r="I50" s="11">
        <v>6</v>
      </c>
      <c r="J50" s="10">
        <v>13.64</v>
      </c>
      <c r="K50" s="11">
        <v>3</v>
      </c>
      <c r="L50" s="10">
        <v>6.82</v>
      </c>
      <c r="M50" s="11">
        <v>4</v>
      </c>
      <c r="N50" s="10">
        <v>9.09</v>
      </c>
      <c r="O50" s="34">
        <f t="shared" si="2"/>
        <v>0.29545454545454547</v>
      </c>
      <c r="P50" s="11">
        <v>6</v>
      </c>
      <c r="Q50" s="10">
        <v>13.64</v>
      </c>
      <c r="R50" s="11">
        <v>0</v>
      </c>
      <c r="S50" s="10">
        <v>0</v>
      </c>
      <c r="T50" s="11">
        <v>3</v>
      </c>
      <c r="U50" s="10">
        <v>6.8181818181818201</v>
      </c>
      <c r="V50" s="34">
        <f t="shared" si="3"/>
        <v>0.20454545454545456</v>
      </c>
      <c r="W50" s="11">
        <v>2</v>
      </c>
      <c r="X50" s="10">
        <v>4.5454545454545503</v>
      </c>
      <c r="Y50" s="11">
        <v>2</v>
      </c>
      <c r="Z50" s="10">
        <v>4.5454545454545503</v>
      </c>
      <c r="AA50" s="34">
        <f t="shared" si="4"/>
        <v>9.0909090909090912E-2</v>
      </c>
      <c r="AB50" s="11">
        <v>4</v>
      </c>
      <c r="AC50" s="54">
        <v>9.0899999999999995E-2</v>
      </c>
      <c r="AD50" s="12"/>
      <c r="AE50" s="42">
        <v>2.6590909090909092</v>
      </c>
    </row>
    <row r="51" spans="1:31" x14ac:dyDescent="0.25">
      <c r="A51" s="8"/>
      <c r="B51" s="8" t="s">
        <v>89</v>
      </c>
      <c r="C51" s="13">
        <f t="shared" si="6"/>
        <v>85</v>
      </c>
      <c r="D51" s="9">
        <v>48</v>
      </c>
      <c r="E51" s="10">
        <v>56.47</v>
      </c>
      <c r="F51" s="11">
        <v>7</v>
      </c>
      <c r="G51" s="10">
        <v>8.24</v>
      </c>
      <c r="H51" s="34">
        <f t="shared" si="5"/>
        <v>0.6470588235294118</v>
      </c>
      <c r="I51" s="11">
        <v>5</v>
      </c>
      <c r="J51" s="10">
        <v>5.88</v>
      </c>
      <c r="K51" s="11">
        <v>14</v>
      </c>
      <c r="L51" s="10">
        <v>16.47</v>
      </c>
      <c r="M51" s="11">
        <v>1</v>
      </c>
      <c r="N51" s="10">
        <v>1.18</v>
      </c>
      <c r="O51" s="34">
        <f t="shared" si="2"/>
        <v>0.23529411764705882</v>
      </c>
      <c r="P51" s="11">
        <v>3</v>
      </c>
      <c r="Q51" s="10">
        <v>3.53</v>
      </c>
      <c r="R51" s="11">
        <v>1</v>
      </c>
      <c r="S51" s="10">
        <v>1.1764705882352899</v>
      </c>
      <c r="T51" s="11">
        <v>1</v>
      </c>
      <c r="U51" s="10">
        <v>1.1764705882352899</v>
      </c>
      <c r="V51" s="34">
        <f t="shared" si="3"/>
        <v>5.8823529411764705E-2</v>
      </c>
      <c r="W51" s="11">
        <v>1</v>
      </c>
      <c r="X51" s="10">
        <v>1.1764705882352899</v>
      </c>
      <c r="Y51" s="11">
        <v>3</v>
      </c>
      <c r="Z51" s="10">
        <v>3.52941176470588</v>
      </c>
      <c r="AA51" s="34">
        <f t="shared" si="4"/>
        <v>4.7058823529411764E-2</v>
      </c>
      <c r="AB51" s="11">
        <v>1</v>
      </c>
      <c r="AC51" s="54">
        <v>1.18E-2</v>
      </c>
      <c r="AD51" s="12"/>
      <c r="AE51" s="42">
        <v>3.4588235294117649</v>
      </c>
    </row>
    <row r="52" spans="1:31" x14ac:dyDescent="0.25">
      <c r="A52" s="8" t="s">
        <v>50</v>
      </c>
      <c r="B52" s="8" t="s">
        <v>90</v>
      </c>
      <c r="C52" s="13">
        <f t="shared" si="6"/>
        <v>25</v>
      </c>
      <c r="D52" s="9">
        <v>5</v>
      </c>
      <c r="E52" s="10">
        <v>20</v>
      </c>
      <c r="F52" s="11">
        <v>4</v>
      </c>
      <c r="G52" s="10">
        <v>16</v>
      </c>
      <c r="H52" s="34">
        <f t="shared" si="5"/>
        <v>0.36</v>
      </c>
      <c r="I52" s="11">
        <v>4</v>
      </c>
      <c r="J52" s="10">
        <v>16</v>
      </c>
      <c r="K52" s="11">
        <v>3</v>
      </c>
      <c r="L52" s="10">
        <v>12</v>
      </c>
      <c r="M52" s="11">
        <v>5</v>
      </c>
      <c r="N52" s="10">
        <v>20</v>
      </c>
      <c r="O52" s="34">
        <f t="shared" si="2"/>
        <v>0.48</v>
      </c>
      <c r="P52" s="11">
        <v>0</v>
      </c>
      <c r="Q52" s="10">
        <v>0</v>
      </c>
      <c r="R52" s="11">
        <v>2</v>
      </c>
      <c r="S52" s="10">
        <v>8</v>
      </c>
      <c r="T52" s="11">
        <v>1</v>
      </c>
      <c r="U52" s="10">
        <v>4</v>
      </c>
      <c r="V52" s="34">
        <f t="shared" si="3"/>
        <v>0.12</v>
      </c>
      <c r="W52" s="11">
        <v>0</v>
      </c>
      <c r="X52" s="10">
        <v>0</v>
      </c>
      <c r="Y52" s="11">
        <v>1</v>
      </c>
      <c r="Z52" s="10">
        <v>4</v>
      </c>
      <c r="AA52" s="34">
        <f t="shared" si="4"/>
        <v>0.04</v>
      </c>
      <c r="AB52" s="11">
        <v>0</v>
      </c>
      <c r="AC52" s="54">
        <v>0</v>
      </c>
      <c r="AD52" s="12"/>
      <c r="AE52" s="42">
        <v>3.0880000000000001</v>
      </c>
    </row>
    <row r="53" spans="1:31" x14ac:dyDescent="0.25">
      <c r="A53" s="8" t="s">
        <v>52</v>
      </c>
      <c r="B53" s="8" t="s">
        <v>91</v>
      </c>
      <c r="C53" s="13">
        <f t="shared" si="6"/>
        <v>126</v>
      </c>
      <c r="D53" s="9">
        <v>44</v>
      </c>
      <c r="E53" s="10">
        <v>34.92</v>
      </c>
      <c r="F53" s="11">
        <v>26</v>
      </c>
      <c r="G53" s="10">
        <v>20.63</v>
      </c>
      <c r="H53" s="34">
        <f t="shared" si="5"/>
        <v>0.55555555555555558</v>
      </c>
      <c r="I53" s="11">
        <v>10</v>
      </c>
      <c r="J53" s="10">
        <v>7.94</v>
      </c>
      <c r="K53" s="11">
        <v>11</v>
      </c>
      <c r="L53" s="10">
        <v>8.73</v>
      </c>
      <c r="M53" s="11">
        <v>7</v>
      </c>
      <c r="N53" s="10">
        <v>5.56</v>
      </c>
      <c r="O53" s="34">
        <f t="shared" si="2"/>
        <v>0.22222222222222221</v>
      </c>
      <c r="P53" s="11">
        <v>4</v>
      </c>
      <c r="Q53" s="10">
        <v>3.17</v>
      </c>
      <c r="R53" s="11">
        <v>5</v>
      </c>
      <c r="S53" s="10">
        <v>3.9682539682539701</v>
      </c>
      <c r="T53" s="11">
        <v>1</v>
      </c>
      <c r="U53" s="10">
        <v>0.79365079365079405</v>
      </c>
      <c r="V53" s="34">
        <f t="shared" si="3"/>
        <v>7.9365079365079361E-2</v>
      </c>
      <c r="W53" s="11">
        <v>2</v>
      </c>
      <c r="X53" s="10">
        <v>1.5873015873015901</v>
      </c>
      <c r="Y53" s="11">
        <v>3</v>
      </c>
      <c r="Z53" s="10">
        <v>2.38095238095238</v>
      </c>
      <c r="AA53" s="34">
        <f t="shared" si="4"/>
        <v>3.968253968253968E-2</v>
      </c>
      <c r="AB53" s="11">
        <v>13</v>
      </c>
      <c r="AC53" s="54">
        <v>0.1032</v>
      </c>
      <c r="AD53" s="12"/>
      <c r="AE53" s="42">
        <v>3.0444444444444443</v>
      </c>
    </row>
    <row r="54" spans="1:31" x14ac:dyDescent="0.25">
      <c r="A54" s="8" t="s">
        <v>92</v>
      </c>
      <c r="B54" s="8" t="s">
        <v>93</v>
      </c>
      <c r="C54" s="13">
        <f t="shared" si="6"/>
        <v>40</v>
      </c>
      <c r="D54" s="9">
        <v>11</v>
      </c>
      <c r="E54" s="10">
        <v>27.5</v>
      </c>
      <c r="F54" s="11">
        <v>7</v>
      </c>
      <c r="G54" s="10">
        <v>17.5</v>
      </c>
      <c r="H54" s="34">
        <f t="shared" si="5"/>
        <v>0.45</v>
      </c>
      <c r="I54" s="11">
        <v>5</v>
      </c>
      <c r="J54" s="10">
        <v>12.5</v>
      </c>
      <c r="K54" s="11">
        <v>3</v>
      </c>
      <c r="L54" s="10">
        <v>7.5</v>
      </c>
      <c r="M54" s="11">
        <v>4</v>
      </c>
      <c r="N54" s="10">
        <v>10</v>
      </c>
      <c r="O54" s="34">
        <f t="shared" si="2"/>
        <v>0.3</v>
      </c>
      <c r="P54" s="11">
        <v>2</v>
      </c>
      <c r="Q54" s="10">
        <v>5</v>
      </c>
      <c r="R54" s="11">
        <v>1</v>
      </c>
      <c r="S54" s="10">
        <v>2.5</v>
      </c>
      <c r="T54" s="11">
        <v>2</v>
      </c>
      <c r="U54" s="10">
        <v>5</v>
      </c>
      <c r="V54" s="34">
        <f t="shared" si="3"/>
        <v>0.125</v>
      </c>
      <c r="W54" s="11">
        <v>1</v>
      </c>
      <c r="X54" s="10">
        <v>2.5</v>
      </c>
      <c r="Y54" s="11">
        <v>0</v>
      </c>
      <c r="Z54" s="10">
        <v>0</v>
      </c>
      <c r="AA54" s="34">
        <f t="shared" si="4"/>
        <v>2.5000000000000001E-2</v>
      </c>
      <c r="AB54" s="11">
        <v>4</v>
      </c>
      <c r="AC54" s="54">
        <v>0.1</v>
      </c>
      <c r="AD54" s="12"/>
      <c r="AE54" s="42">
        <v>2.9375</v>
      </c>
    </row>
    <row r="55" spans="1:31" x14ac:dyDescent="0.25">
      <c r="A55" s="8" t="s">
        <v>94</v>
      </c>
      <c r="B55" s="8" t="s">
        <v>94</v>
      </c>
      <c r="C55" s="13">
        <f t="shared" si="6"/>
        <v>395</v>
      </c>
      <c r="D55" s="15">
        <v>105</v>
      </c>
      <c r="E55" s="12">
        <v>26.58</v>
      </c>
      <c r="F55" s="13">
        <v>46</v>
      </c>
      <c r="G55" s="10">
        <v>11.65</v>
      </c>
      <c r="H55" s="34">
        <f t="shared" si="5"/>
        <v>0.38227848101265821</v>
      </c>
      <c r="I55" s="13">
        <v>50</v>
      </c>
      <c r="J55" s="10">
        <v>12.66</v>
      </c>
      <c r="K55" s="13">
        <v>41</v>
      </c>
      <c r="L55" s="10">
        <v>10.38</v>
      </c>
      <c r="M55" s="13">
        <v>40</v>
      </c>
      <c r="N55" s="10">
        <v>10.130000000000001</v>
      </c>
      <c r="O55" s="34">
        <f t="shared" si="2"/>
        <v>0.33164556962025316</v>
      </c>
      <c r="P55" s="13">
        <v>26</v>
      </c>
      <c r="Q55" s="10">
        <v>6.58</v>
      </c>
      <c r="R55" s="13">
        <v>17</v>
      </c>
      <c r="S55" s="10">
        <v>4.3037974683544302</v>
      </c>
      <c r="T55" s="13">
        <v>21</v>
      </c>
      <c r="U55" s="10">
        <v>5.3164556962025298</v>
      </c>
      <c r="V55" s="34">
        <f t="shared" si="3"/>
        <v>0.16202531645569621</v>
      </c>
      <c r="W55" s="13">
        <v>10</v>
      </c>
      <c r="X55" s="10">
        <v>2.5316455696202498</v>
      </c>
      <c r="Y55" s="13">
        <v>16</v>
      </c>
      <c r="Z55" s="10">
        <v>4.0506329113924098</v>
      </c>
      <c r="AA55" s="34">
        <f t="shared" si="4"/>
        <v>6.5822784810126586E-2</v>
      </c>
      <c r="AB55" s="13">
        <v>23</v>
      </c>
      <c r="AC55" s="54">
        <v>5.8200000000000002E-2</v>
      </c>
      <c r="AD55" s="12"/>
      <c r="AE55" s="42">
        <v>2.8979746835443039</v>
      </c>
    </row>
    <row r="56" spans="1:31" x14ac:dyDescent="0.25">
      <c r="A56" s="8"/>
      <c r="B56" s="8" t="s">
        <v>38</v>
      </c>
      <c r="C56" s="13">
        <f t="shared" si="6"/>
        <v>2</v>
      </c>
      <c r="D56" s="15">
        <v>1</v>
      </c>
      <c r="E56" s="12">
        <v>50</v>
      </c>
      <c r="F56" s="13">
        <v>0</v>
      </c>
      <c r="G56" s="10">
        <v>0</v>
      </c>
      <c r="H56" s="34">
        <f t="shared" si="5"/>
        <v>0.5</v>
      </c>
      <c r="I56" s="13">
        <v>1</v>
      </c>
      <c r="J56" s="10">
        <v>50</v>
      </c>
      <c r="K56" s="13">
        <v>0</v>
      </c>
      <c r="L56" s="10">
        <v>0</v>
      </c>
      <c r="M56" s="13">
        <v>0</v>
      </c>
      <c r="N56" s="10">
        <v>0</v>
      </c>
      <c r="O56" s="34">
        <f t="shared" si="2"/>
        <v>0.5</v>
      </c>
      <c r="P56" s="13">
        <v>0</v>
      </c>
      <c r="Q56" s="10">
        <v>0</v>
      </c>
      <c r="R56" s="13">
        <v>0</v>
      </c>
      <c r="S56" s="10">
        <v>0</v>
      </c>
      <c r="T56" s="13">
        <v>0</v>
      </c>
      <c r="U56" s="10">
        <v>0</v>
      </c>
      <c r="V56" s="34">
        <f t="shared" si="3"/>
        <v>0</v>
      </c>
      <c r="W56" s="13">
        <v>0</v>
      </c>
      <c r="X56" s="10">
        <v>0</v>
      </c>
      <c r="Y56" s="13">
        <v>0</v>
      </c>
      <c r="Z56" s="10">
        <v>0</v>
      </c>
      <c r="AA56" s="34">
        <f t="shared" si="4"/>
        <v>0</v>
      </c>
      <c r="AB56" s="13">
        <v>0</v>
      </c>
      <c r="AC56" s="54">
        <v>0</v>
      </c>
      <c r="AD56" s="12"/>
      <c r="AE56" s="42">
        <v>3.65</v>
      </c>
    </row>
    <row r="57" spans="1:31" x14ac:dyDescent="0.25">
      <c r="A57" s="8" t="s">
        <v>32</v>
      </c>
      <c r="B57" s="8" t="s">
        <v>95</v>
      </c>
      <c r="C57" s="13">
        <f t="shared" si="6"/>
        <v>322</v>
      </c>
      <c r="D57" s="9">
        <v>118</v>
      </c>
      <c r="E57" s="10">
        <v>36.65</v>
      </c>
      <c r="F57" s="11">
        <v>51</v>
      </c>
      <c r="G57" s="10">
        <v>15.84</v>
      </c>
      <c r="H57" s="34">
        <f t="shared" si="5"/>
        <v>0.52484472049689446</v>
      </c>
      <c r="I57" s="11">
        <v>42</v>
      </c>
      <c r="J57" s="10">
        <v>13.04</v>
      </c>
      <c r="K57" s="11">
        <v>40</v>
      </c>
      <c r="L57" s="10">
        <v>12.42</v>
      </c>
      <c r="M57" s="11">
        <v>28</v>
      </c>
      <c r="N57" s="10">
        <v>8.6999999999999993</v>
      </c>
      <c r="O57" s="34">
        <f t="shared" si="2"/>
        <v>0.34161490683229812</v>
      </c>
      <c r="P57" s="11">
        <v>13</v>
      </c>
      <c r="Q57" s="10">
        <v>4.04</v>
      </c>
      <c r="R57" s="11">
        <v>13</v>
      </c>
      <c r="S57" s="10">
        <v>4.0372670807453401</v>
      </c>
      <c r="T57" s="11">
        <v>5</v>
      </c>
      <c r="U57" s="10">
        <v>1.5527950310559</v>
      </c>
      <c r="V57" s="34">
        <f t="shared" si="3"/>
        <v>9.627329192546584E-2</v>
      </c>
      <c r="W57" s="11">
        <v>4</v>
      </c>
      <c r="X57" s="10">
        <v>1.24223602484472</v>
      </c>
      <c r="Y57" s="11">
        <v>4</v>
      </c>
      <c r="Z57" s="10">
        <v>1.24223602484472</v>
      </c>
      <c r="AA57" s="34">
        <f t="shared" si="4"/>
        <v>2.4844720496894408E-2</v>
      </c>
      <c r="AB57" s="11">
        <v>4</v>
      </c>
      <c r="AC57" s="55">
        <v>1.24E-2</v>
      </c>
      <c r="AD57" s="43"/>
      <c r="AE57" s="42">
        <v>3.3183229813664594</v>
      </c>
    </row>
    <row r="58" spans="1:31" x14ac:dyDescent="0.25">
      <c r="A58" s="8" t="s">
        <v>32</v>
      </c>
      <c r="B58" s="8" t="s">
        <v>96</v>
      </c>
      <c r="C58" s="13">
        <f t="shared" si="6"/>
        <v>140</v>
      </c>
      <c r="D58" s="9">
        <v>50</v>
      </c>
      <c r="E58" s="10">
        <v>35.71</v>
      </c>
      <c r="F58" s="11">
        <v>32</v>
      </c>
      <c r="G58" s="10">
        <v>22.86</v>
      </c>
      <c r="H58" s="34">
        <f t="shared" si="5"/>
        <v>0.58571428571428574</v>
      </c>
      <c r="I58" s="11">
        <v>9</v>
      </c>
      <c r="J58" s="10">
        <v>6.43</v>
      </c>
      <c r="K58" s="11">
        <v>15</v>
      </c>
      <c r="L58" s="10">
        <v>10.71</v>
      </c>
      <c r="M58" s="11">
        <v>13</v>
      </c>
      <c r="N58" s="10">
        <v>9.2899999999999991</v>
      </c>
      <c r="O58" s="34">
        <f t="shared" si="2"/>
        <v>0.26428571428571429</v>
      </c>
      <c r="P58" s="11">
        <v>8</v>
      </c>
      <c r="Q58" s="10">
        <v>5.71</v>
      </c>
      <c r="R58" s="11">
        <v>3</v>
      </c>
      <c r="S58" s="10">
        <v>2.1428571428571401</v>
      </c>
      <c r="T58" s="11">
        <v>1</v>
      </c>
      <c r="U58" s="10">
        <v>0.71428571428571397</v>
      </c>
      <c r="V58" s="34">
        <f t="shared" si="3"/>
        <v>8.5714285714285715E-2</v>
      </c>
      <c r="W58" s="11">
        <v>1</v>
      </c>
      <c r="X58" s="10">
        <v>0.71428571428571397</v>
      </c>
      <c r="Y58" s="11">
        <v>2</v>
      </c>
      <c r="Z58" s="10">
        <v>1.4285714285714299</v>
      </c>
      <c r="AA58" s="34">
        <f t="shared" si="4"/>
        <v>2.1428571428571429E-2</v>
      </c>
      <c r="AB58" s="11">
        <v>6</v>
      </c>
      <c r="AC58" s="54">
        <v>4.2900000000000001E-2</v>
      </c>
      <c r="AD58" s="12"/>
      <c r="AE58" s="42">
        <v>3.2685714285714287</v>
      </c>
    </row>
    <row r="59" spans="1:31" x14ac:dyDescent="0.25">
      <c r="A59" s="8" t="s">
        <v>32</v>
      </c>
      <c r="B59" s="8" t="s">
        <v>97</v>
      </c>
      <c r="C59" s="13">
        <f t="shared" si="6"/>
        <v>292</v>
      </c>
      <c r="D59" s="9">
        <v>66</v>
      </c>
      <c r="E59" s="10">
        <v>22.6</v>
      </c>
      <c r="F59" s="11">
        <v>44</v>
      </c>
      <c r="G59" s="10">
        <v>15.07</v>
      </c>
      <c r="H59" s="34">
        <f t="shared" si="5"/>
        <v>0.37671232876712329</v>
      </c>
      <c r="I59" s="11">
        <v>30</v>
      </c>
      <c r="J59" s="10">
        <v>10.27</v>
      </c>
      <c r="K59" s="11">
        <v>66</v>
      </c>
      <c r="L59" s="10">
        <v>22.6</v>
      </c>
      <c r="M59" s="11">
        <v>34</v>
      </c>
      <c r="N59" s="10">
        <v>1.64</v>
      </c>
      <c r="O59" s="34">
        <f t="shared" si="2"/>
        <v>0.4452054794520548</v>
      </c>
      <c r="P59" s="11">
        <v>14</v>
      </c>
      <c r="Q59" s="10">
        <v>4.79</v>
      </c>
      <c r="R59" s="11">
        <v>21</v>
      </c>
      <c r="S59" s="10">
        <v>7.1917808219178099</v>
      </c>
      <c r="T59" s="11">
        <v>5</v>
      </c>
      <c r="U59" s="10">
        <v>1.7123287671232901</v>
      </c>
      <c r="V59" s="34">
        <f t="shared" si="3"/>
        <v>0.13698630136986301</v>
      </c>
      <c r="W59" s="11">
        <v>5</v>
      </c>
      <c r="X59" s="10">
        <v>1.7123287671232901</v>
      </c>
      <c r="Y59" s="11">
        <v>5</v>
      </c>
      <c r="Z59" s="10">
        <v>1.7123287671232901</v>
      </c>
      <c r="AA59" s="34">
        <f t="shared" si="4"/>
        <v>3.4246575342465752E-2</v>
      </c>
      <c r="AB59" s="11">
        <v>2</v>
      </c>
      <c r="AC59" s="54">
        <v>6.7999999999999996E-3</v>
      </c>
      <c r="AD59" s="12"/>
      <c r="AE59" s="42">
        <v>3.1157534246575342</v>
      </c>
    </row>
    <row r="60" spans="1:31" x14ac:dyDescent="0.25">
      <c r="A60" s="8" t="s">
        <v>98</v>
      </c>
      <c r="B60" s="8" t="s">
        <v>98</v>
      </c>
      <c r="C60" s="13">
        <f t="shared" si="6"/>
        <v>4</v>
      </c>
      <c r="D60" s="9">
        <v>4</v>
      </c>
      <c r="E60" s="10">
        <v>100</v>
      </c>
      <c r="F60" s="11">
        <v>0</v>
      </c>
      <c r="G60" s="10">
        <v>0</v>
      </c>
      <c r="H60" s="34">
        <f t="shared" si="5"/>
        <v>1</v>
      </c>
      <c r="I60" s="11">
        <v>0</v>
      </c>
      <c r="J60" s="10">
        <v>0</v>
      </c>
      <c r="K60" s="11">
        <v>0</v>
      </c>
      <c r="L60" s="10">
        <v>0</v>
      </c>
      <c r="M60" s="11">
        <v>0</v>
      </c>
      <c r="N60" s="10">
        <v>0</v>
      </c>
      <c r="O60" s="34">
        <f t="shared" si="2"/>
        <v>0</v>
      </c>
      <c r="P60" s="11">
        <v>0</v>
      </c>
      <c r="Q60" s="10">
        <v>0</v>
      </c>
      <c r="R60" s="11">
        <v>0</v>
      </c>
      <c r="S60" s="10">
        <v>0</v>
      </c>
      <c r="T60" s="11">
        <v>0</v>
      </c>
      <c r="U60" s="10">
        <v>0</v>
      </c>
      <c r="V60" s="34">
        <f t="shared" si="3"/>
        <v>0</v>
      </c>
      <c r="W60" s="11">
        <v>0</v>
      </c>
      <c r="X60" s="10">
        <v>0</v>
      </c>
      <c r="Y60" s="11">
        <v>0</v>
      </c>
      <c r="Z60" s="10">
        <v>0</v>
      </c>
      <c r="AA60" s="34">
        <f t="shared" si="4"/>
        <v>0</v>
      </c>
      <c r="AB60" s="11">
        <v>0</v>
      </c>
      <c r="AC60" s="54">
        <v>0</v>
      </c>
      <c r="AD60" s="12"/>
      <c r="AE60" s="42">
        <v>4</v>
      </c>
    </row>
    <row r="61" spans="1:31" x14ac:dyDescent="0.25">
      <c r="A61" s="8" t="s">
        <v>99</v>
      </c>
      <c r="B61" s="8" t="s">
        <v>100</v>
      </c>
      <c r="C61" s="13">
        <f t="shared" si="6"/>
        <v>83</v>
      </c>
      <c r="D61" s="9">
        <v>33</v>
      </c>
      <c r="E61" s="10">
        <v>39.76</v>
      </c>
      <c r="F61" s="11">
        <v>1</v>
      </c>
      <c r="G61" s="10">
        <v>1.2</v>
      </c>
      <c r="H61" s="34">
        <f t="shared" si="5"/>
        <v>0.40963855421686746</v>
      </c>
      <c r="I61" s="11">
        <v>7</v>
      </c>
      <c r="J61" s="10">
        <v>8.43</v>
      </c>
      <c r="K61" s="11">
        <v>13</v>
      </c>
      <c r="L61" s="10">
        <v>15.66</v>
      </c>
      <c r="M61" s="11">
        <v>4</v>
      </c>
      <c r="N61" s="10">
        <v>4.82</v>
      </c>
      <c r="O61" s="34">
        <f t="shared" si="2"/>
        <v>0.28915662650602408</v>
      </c>
      <c r="P61" s="11">
        <v>2</v>
      </c>
      <c r="Q61" s="10">
        <v>2.41</v>
      </c>
      <c r="R61" s="11">
        <v>9</v>
      </c>
      <c r="S61" s="10">
        <v>10.8433734939759</v>
      </c>
      <c r="T61" s="11">
        <v>2</v>
      </c>
      <c r="U61" s="10">
        <v>2.4096385542168699</v>
      </c>
      <c r="V61" s="34">
        <f t="shared" si="3"/>
        <v>0.15662650602409639</v>
      </c>
      <c r="W61" s="11">
        <v>1</v>
      </c>
      <c r="X61" s="10">
        <v>1.2048192771084301</v>
      </c>
      <c r="Y61" s="11">
        <v>3</v>
      </c>
      <c r="Z61" s="10">
        <v>3.6144578313253</v>
      </c>
      <c r="AA61" s="34">
        <f t="shared" si="4"/>
        <v>4.8192771084337352E-2</v>
      </c>
      <c r="AB61" s="11">
        <v>8</v>
      </c>
      <c r="AC61" s="54">
        <v>9.64E-2</v>
      </c>
      <c r="AD61" s="12"/>
      <c r="AE61" s="42">
        <v>2.8783132530120481</v>
      </c>
    </row>
    <row r="62" spans="1:31" x14ac:dyDescent="0.25">
      <c r="A62" s="8" t="s">
        <v>99</v>
      </c>
      <c r="B62" s="8" t="s">
        <v>101</v>
      </c>
      <c r="C62" s="13">
        <f t="shared" si="6"/>
        <v>262</v>
      </c>
      <c r="D62" s="9">
        <v>212</v>
      </c>
      <c r="E62" s="10">
        <v>80.92</v>
      </c>
      <c r="F62" s="11">
        <v>12</v>
      </c>
      <c r="G62" s="10">
        <v>4.58</v>
      </c>
      <c r="H62" s="34">
        <f t="shared" si="5"/>
        <v>0.85496183206106868</v>
      </c>
      <c r="I62" s="11">
        <v>12</v>
      </c>
      <c r="J62" s="10">
        <v>4.58</v>
      </c>
      <c r="K62" s="11">
        <v>10</v>
      </c>
      <c r="L62" s="10">
        <v>3.82</v>
      </c>
      <c r="M62" s="11">
        <v>5</v>
      </c>
      <c r="N62" s="10">
        <v>1.91</v>
      </c>
      <c r="O62" s="34">
        <f t="shared" si="2"/>
        <v>0.10305343511450382</v>
      </c>
      <c r="P62" s="11">
        <v>2</v>
      </c>
      <c r="Q62" s="10">
        <v>0.76</v>
      </c>
      <c r="R62" s="11">
        <v>6</v>
      </c>
      <c r="S62" s="10">
        <v>2.2900763358778602</v>
      </c>
      <c r="T62" s="11">
        <v>0</v>
      </c>
      <c r="U62" s="10">
        <v>0</v>
      </c>
      <c r="V62" s="34">
        <f t="shared" si="3"/>
        <v>3.0534351145038167E-2</v>
      </c>
      <c r="W62" s="11">
        <v>0</v>
      </c>
      <c r="X62" s="10">
        <v>0</v>
      </c>
      <c r="Y62" s="11">
        <v>0</v>
      </c>
      <c r="Z62" s="10">
        <v>0</v>
      </c>
      <c r="AA62" s="34">
        <f t="shared" si="4"/>
        <v>0</v>
      </c>
      <c r="AB62" s="11">
        <v>3</v>
      </c>
      <c r="AC62" s="54">
        <v>1.15E-2</v>
      </c>
      <c r="AD62" s="12"/>
      <c r="AE62" s="42">
        <v>3.7866412213740457</v>
      </c>
    </row>
    <row r="63" spans="1:31" x14ac:dyDescent="0.25">
      <c r="A63" s="8"/>
      <c r="B63" s="8" t="s">
        <v>99</v>
      </c>
      <c r="C63" s="13">
        <f t="shared" si="6"/>
        <v>3</v>
      </c>
      <c r="D63" s="9">
        <v>1</v>
      </c>
      <c r="E63" s="10">
        <v>33.33</v>
      </c>
      <c r="F63" s="11">
        <v>0</v>
      </c>
      <c r="G63" s="10">
        <v>0</v>
      </c>
      <c r="H63" s="34">
        <f t="shared" si="5"/>
        <v>0.33333333333333331</v>
      </c>
      <c r="I63" s="11">
        <v>0</v>
      </c>
      <c r="J63" s="10">
        <v>0</v>
      </c>
      <c r="K63" s="11">
        <v>2</v>
      </c>
      <c r="L63" s="10">
        <v>66.67</v>
      </c>
      <c r="M63" s="11">
        <v>0</v>
      </c>
      <c r="N63" s="10">
        <v>0</v>
      </c>
      <c r="O63" s="34">
        <f t="shared" si="2"/>
        <v>0.66666666666666663</v>
      </c>
      <c r="P63" s="11">
        <v>0</v>
      </c>
      <c r="Q63" s="10">
        <v>0</v>
      </c>
      <c r="R63" s="11">
        <v>0</v>
      </c>
      <c r="S63" s="10">
        <v>0</v>
      </c>
      <c r="T63" s="11">
        <v>0</v>
      </c>
      <c r="U63" s="10">
        <v>0</v>
      </c>
      <c r="V63" s="34">
        <f t="shared" si="3"/>
        <v>0</v>
      </c>
      <c r="W63" s="11">
        <v>0</v>
      </c>
      <c r="X63" s="10">
        <v>0</v>
      </c>
      <c r="Y63" s="11">
        <v>0</v>
      </c>
      <c r="Z63" s="10">
        <v>0</v>
      </c>
      <c r="AA63" s="34">
        <f t="shared" si="4"/>
        <v>0</v>
      </c>
      <c r="AB63" s="11">
        <v>0</v>
      </c>
      <c r="AC63" s="54">
        <v>0</v>
      </c>
      <c r="AD63" s="12"/>
      <c r="AE63" s="42">
        <v>3.3333333333333335</v>
      </c>
    </row>
    <row r="64" spans="1:31" x14ac:dyDescent="0.25">
      <c r="A64" s="8" t="s">
        <v>99</v>
      </c>
      <c r="B64" s="8" t="s">
        <v>102</v>
      </c>
      <c r="C64" s="13">
        <f t="shared" si="6"/>
        <v>46</v>
      </c>
      <c r="D64" s="9">
        <v>27</v>
      </c>
      <c r="E64" s="10">
        <v>58.7</v>
      </c>
      <c r="F64" s="11">
        <v>5</v>
      </c>
      <c r="G64" s="10">
        <v>10.87</v>
      </c>
      <c r="H64" s="34">
        <f t="shared" si="5"/>
        <v>0.69565217391304346</v>
      </c>
      <c r="I64" s="11">
        <v>1</v>
      </c>
      <c r="J64" s="10">
        <v>2.17</v>
      </c>
      <c r="K64" s="11">
        <v>6</v>
      </c>
      <c r="L64" s="10">
        <v>13.04</v>
      </c>
      <c r="M64" s="11">
        <v>0</v>
      </c>
      <c r="N64" s="10">
        <v>0</v>
      </c>
      <c r="O64" s="34">
        <f t="shared" si="2"/>
        <v>0.15217391304347827</v>
      </c>
      <c r="P64" s="11">
        <v>1</v>
      </c>
      <c r="Q64" s="10">
        <v>2.17</v>
      </c>
      <c r="R64" s="11">
        <v>3</v>
      </c>
      <c r="S64" s="10">
        <v>6.5217391304347796</v>
      </c>
      <c r="T64" s="11">
        <v>1</v>
      </c>
      <c r="U64" s="10">
        <v>2.1739130434782599</v>
      </c>
      <c r="V64" s="34">
        <f t="shared" si="3"/>
        <v>0.10869565217391304</v>
      </c>
      <c r="W64" s="11">
        <v>0</v>
      </c>
      <c r="X64" s="10">
        <v>0</v>
      </c>
      <c r="Y64" s="11">
        <v>2</v>
      </c>
      <c r="Z64" s="10">
        <v>4.3478260869565197</v>
      </c>
      <c r="AA64" s="34">
        <f t="shared" si="4"/>
        <v>4.3478260869565216E-2</v>
      </c>
      <c r="AB64" s="11">
        <v>0</v>
      </c>
      <c r="AC64" s="54">
        <v>0</v>
      </c>
      <c r="AD64" s="12"/>
      <c r="AE64" s="42">
        <v>3.473913043478261</v>
      </c>
    </row>
    <row r="65" spans="1:31" x14ac:dyDescent="0.25">
      <c r="A65" s="8" t="s">
        <v>99</v>
      </c>
      <c r="B65" s="8" t="s">
        <v>103</v>
      </c>
      <c r="C65" s="13">
        <f t="shared" si="6"/>
        <v>65</v>
      </c>
      <c r="D65" s="9">
        <v>37</v>
      </c>
      <c r="E65" s="10">
        <v>56.92</v>
      </c>
      <c r="F65" s="11">
        <v>7</v>
      </c>
      <c r="G65" s="10">
        <v>10.77</v>
      </c>
      <c r="H65" s="34">
        <f t="shared" si="5"/>
        <v>0.67692307692307696</v>
      </c>
      <c r="I65" s="11">
        <v>2</v>
      </c>
      <c r="J65" s="10">
        <v>3.08</v>
      </c>
      <c r="K65" s="11">
        <v>3</v>
      </c>
      <c r="L65" s="10">
        <v>4.62</v>
      </c>
      <c r="M65" s="11">
        <v>3</v>
      </c>
      <c r="N65" s="10">
        <v>4.62</v>
      </c>
      <c r="O65" s="34">
        <f t="shared" si="2"/>
        <v>0.12307692307692308</v>
      </c>
      <c r="P65" s="11">
        <v>5</v>
      </c>
      <c r="Q65" s="10">
        <v>7.69</v>
      </c>
      <c r="R65" s="11">
        <v>3</v>
      </c>
      <c r="S65" s="10">
        <v>4.6153846153846203</v>
      </c>
      <c r="T65" s="11">
        <v>1</v>
      </c>
      <c r="U65" s="10">
        <v>1.5384615384615401</v>
      </c>
      <c r="V65" s="34">
        <f t="shared" si="3"/>
        <v>0.13846153846153847</v>
      </c>
      <c r="W65" s="11">
        <v>0</v>
      </c>
      <c r="X65" s="10">
        <v>0</v>
      </c>
      <c r="Y65" s="11">
        <v>3</v>
      </c>
      <c r="Z65" s="10">
        <v>4.6153846153846203</v>
      </c>
      <c r="AA65" s="34">
        <f t="shared" si="4"/>
        <v>4.6153846153846156E-2</v>
      </c>
      <c r="AB65" s="11">
        <v>1</v>
      </c>
      <c r="AC65" s="54">
        <v>1.54E-2</v>
      </c>
      <c r="AD65" s="12"/>
      <c r="AE65" s="42">
        <v>3.3815384615384616</v>
      </c>
    </row>
    <row r="66" spans="1:31" x14ac:dyDescent="0.25">
      <c r="A66" s="8" t="s">
        <v>104</v>
      </c>
      <c r="B66" s="8" t="s">
        <v>104</v>
      </c>
      <c r="C66" s="13">
        <f t="shared" si="6"/>
        <v>128</v>
      </c>
      <c r="D66" s="9">
        <v>91</v>
      </c>
      <c r="E66" s="10">
        <v>71.09</v>
      </c>
      <c r="F66" s="11">
        <v>23</v>
      </c>
      <c r="G66" s="10">
        <v>17.97</v>
      </c>
      <c r="H66" s="34">
        <f t="shared" si="5"/>
        <v>0.890625</v>
      </c>
      <c r="I66" s="11">
        <v>5</v>
      </c>
      <c r="J66" s="10">
        <v>3.91</v>
      </c>
      <c r="K66" s="11">
        <v>3</v>
      </c>
      <c r="L66" s="10">
        <v>2.34</v>
      </c>
      <c r="M66" s="11">
        <v>2</v>
      </c>
      <c r="N66" s="10">
        <v>1.56</v>
      </c>
      <c r="O66" s="34">
        <f t="shared" si="2"/>
        <v>7.8125E-2</v>
      </c>
      <c r="P66" s="11">
        <v>1</v>
      </c>
      <c r="Q66" s="10">
        <v>0.78</v>
      </c>
      <c r="R66" s="11">
        <v>0</v>
      </c>
      <c r="S66" s="10">
        <v>0</v>
      </c>
      <c r="T66" s="11">
        <v>0</v>
      </c>
      <c r="U66" s="10">
        <v>0</v>
      </c>
      <c r="V66" s="34">
        <f t="shared" si="3"/>
        <v>7.8125E-3</v>
      </c>
      <c r="W66" s="11">
        <v>0</v>
      </c>
      <c r="X66" s="10">
        <v>0</v>
      </c>
      <c r="Y66" s="11">
        <v>1</v>
      </c>
      <c r="Z66" s="10">
        <v>0.78125</v>
      </c>
      <c r="AA66" s="34">
        <f t="shared" si="4"/>
        <v>7.8125E-3</v>
      </c>
      <c r="AB66" s="11">
        <v>2</v>
      </c>
      <c r="AC66" s="54">
        <v>1.5599999999999999E-2</v>
      </c>
      <c r="AD66" s="12"/>
      <c r="AE66" s="42">
        <v>3.7757812500000001</v>
      </c>
    </row>
    <row r="67" spans="1:31" x14ac:dyDescent="0.25">
      <c r="A67" s="8" t="s">
        <v>50</v>
      </c>
      <c r="B67" s="8" t="s">
        <v>105</v>
      </c>
      <c r="C67" s="13">
        <f t="shared" si="6"/>
        <v>288</v>
      </c>
      <c r="D67" s="9">
        <v>104</v>
      </c>
      <c r="E67" s="10">
        <v>36.11</v>
      </c>
      <c r="F67" s="11">
        <v>46</v>
      </c>
      <c r="G67" s="10">
        <v>15.97</v>
      </c>
      <c r="H67" s="34">
        <f t="shared" si="5"/>
        <v>0.52083333333333337</v>
      </c>
      <c r="I67" s="11">
        <v>30</v>
      </c>
      <c r="J67" s="10">
        <v>10.42</v>
      </c>
      <c r="K67" s="11">
        <v>38</v>
      </c>
      <c r="L67" s="10">
        <v>13.19</v>
      </c>
      <c r="M67" s="11">
        <v>16</v>
      </c>
      <c r="N67" s="10">
        <v>5.56</v>
      </c>
      <c r="O67" s="34">
        <f t="shared" si="2"/>
        <v>0.29166666666666669</v>
      </c>
      <c r="P67" s="11">
        <v>5</v>
      </c>
      <c r="Q67" s="10">
        <v>1.74</v>
      </c>
      <c r="R67" s="11">
        <v>16</v>
      </c>
      <c r="S67" s="10">
        <v>5.5555555555555598</v>
      </c>
      <c r="T67" s="11">
        <v>10</v>
      </c>
      <c r="U67" s="10">
        <v>3.4722222222222201</v>
      </c>
      <c r="V67" s="34">
        <f t="shared" si="3"/>
        <v>0.1076388888888889</v>
      </c>
      <c r="W67" s="11">
        <v>2</v>
      </c>
      <c r="X67" s="10">
        <v>0.69444444444444398</v>
      </c>
      <c r="Y67" s="11">
        <v>10</v>
      </c>
      <c r="Z67" s="10">
        <v>3.4722222222222201</v>
      </c>
      <c r="AA67" s="34">
        <f t="shared" si="4"/>
        <v>4.1666666666666664E-2</v>
      </c>
      <c r="AB67" s="11">
        <v>11</v>
      </c>
      <c r="AC67" s="54">
        <v>3.8199999999999998E-2</v>
      </c>
      <c r="AD67" s="12"/>
      <c r="AE67" s="42">
        <v>3.1788194444444446</v>
      </c>
    </row>
    <row r="68" spans="1:31" x14ac:dyDescent="0.25">
      <c r="A68" s="8"/>
      <c r="B68" s="8" t="s">
        <v>106</v>
      </c>
      <c r="C68" s="13">
        <f t="shared" si="6"/>
        <v>93</v>
      </c>
      <c r="D68" s="9">
        <v>65</v>
      </c>
      <c r="E68" s="10">
        <v>69.89</v>
      </c>
      <c r="F68" s="11">
        <v>12</v>
      </c>
      <c r="G68" s="10">
        <v>12.9</v>
      </c>
      <c r="H68" s="34">
        <f t="shared" si="5"/>
        <v>0.82795698924731187</v>
      </c>
      <c r="I68" s="11">
        <v>3</v>
      </c>
      <c r="J68" s="10">
        <v>3.23</v>
      </c>
      <c r="K68" s="11">
        <v>5</v>
      </c>
      <c r="L68" s="10">
        <v>5.38</v>
      </c>
      <c r="M68" s="11">
        <v>2</v>
      </c>
      <c r="N68" s="10">
        <v>2.15</v>
      </c>
      <c r="O68" s="34">
        <f t="shared" si="2"/>
        <v>0.10752688172043011</v>
      </c>
      <c r="P68" s="11">
        <v>0</v>
      </c>
      <c r="Q68" s="10">
        <v>0</v>
      </c>
      <c r="R68" s="11">
        <v>0</v>
      </c>
      <c r="S68" s="10">
        <v>0</v>
      </c>
      <c r="T68" s="11">
        <v>0</v>
      </c>
      <c r="U68" s="10">
        <v>0</v>
      </c>
      <c r="V68" s="34">
        <f t="shared" si="3"/>
        <v>0</v>
      </c>
      <c r="W68" s="11">
        <v>0</v>
      </c>
      <c r="X68" s="10">
        <v>0</v>
      </c>
      <c r="Y68" s="11">
        <v>0</v>
      </c>
      <c r="Z68" s="10">
        <v>0</v>
      </c>
      <c r="AA68" s="34">
        <f t="shared" si="4"/>
        <v>0</v>
      </c>
      <c r="AB68" s="11">
        <v>6</v>
      </c>
      <c r="AC68" s="54">
        <v>6.4500000000000002E-2</v>
      </c>
      <c r="AD68" s="12"/>
      <c r="AE68" s="42">
        <v>3.5989247311827959</v>
      </c>
    </row>
    <row r="69" spans="1:31" x14ac:dyDescent="0.25">
      <c r="A69" s="8" t="s">
        <v>107</v>
      </c>
      <c r="B69" s="8" t="s">
        <v>107</v>
      </c>
      <c r="C69" s="13">
        <f t="shared" si="6"/>
        <v>138</v>
      </c>
      <c r="D69" s="9">
        <v>44</v>
      </c>
      <c r="E69" s="10">
        <v>31.88</v>
      </c>
      <c r="F69" s="11">
        <v>16</v>
      </c>
      <c r="G69" s="10">
        <v>11.59</v>
      </c>
      <c r="H69" s="34">
        <f t="shared" si="5"/>
        <v>0.43478260869565216</v>
      </c>
      <c r="I69" s="11">
        <v>12</v>
      </c>
      <c r="J69" s="10">
        <v>8.6999999999999993</v>
      </c>
      <c r="K69" s="11">
        <v>25</v>
      </c>
      <c r="L69" s="10">
        <v>18.12</v>
      </c>
      <c r="M69" s="11">
        <v>13</v>
      </c>
      <c r="N69" s="10">
        <v>9.42</v>
      </c>
      <c r="O69" s="34">
        <f t="shared" si="2"/>
        <v>0.36231884057971014</v>
      </c>
      <c r="P69" s="11">
        <v>7</v>
      </c>
      <c r="Q69" s="10">
        <v>5.07</v>
      </c>
      <c r="R69" s="11">
        <v>5</v>
      </c>
      <c r="S69" s="10">
        <v>3.6231884057971002</v>
      </c>
      <c r="T69" s="11">
        <v>11</v>
      </c>
      <c r="U69" s="10">
        <v>7.9710144927536204</v>
      </c>
      <c r="V69" s="34">
        <f t="shared" si="3"/>
        <v>0.16666666666666666</v>
      </c>
      <c r="W69" s="11">
        <v>2</v>
      </c>
      <c r="X69" s="10">
        <v>1.4492753623188399</v>
      </c>
      <c r="Y69" s="11">
        <v>2</v>
      </c>
      <c r="Z69" s="10">
        <v>1.4492753623188399</v>
      </c>
      <c r="AA69" s="34">
        <f t="shared" si="4"/>
        <v>2.8985507246376812E-2</v>
      </c>
      <c r="AB69" s="11">
        <v>1</v>
      </c>
      <c r="AC69" s="54">
        <v>7.1999999999999998E-3</v>
      </c>
      <c r="AD69" s="12"/>
      <c r="AE69" s="42">
        <v>3.1471014492753624</v>
      </c>
    </row>
    <row r="70" spans="1:31" x14ac:dyDescent="0.25">
      <c r="A70" s="8" t="s">
        <v>85</v>
      </c>
      <c r="B70" s="8" t="s">
        <v>108</v>
      </c>
      <c r="C70" s="13">
        <f t="shared" si="6"/>
        <v>391</v>
      </c>
      <c r="D70" s="9">
        <v>81</v>
      </c>
      <c r="E70" s="10">
        <v>20.72</v>
      </c>
      <c r="F70" s="11">
        <v>48</v>
      </c>
      <c r="G70" s="10">
        <v>12.28</v>
      </c>
      <c r="H70" s="34">
        <f t="shared" si="5"/>
        <v>0.32992327365728902</v>
      </c>
      <c r="I70" s="11">
        <v>51</v>
      </c>
      <c r="J70" s="10">
        <v>13.04</v>
      </c>
      <c r="K70" s="11">
        <v>76</v>
      </c>
      <c r="L70" s="10">
        <v>19.440000000000001</v>
      </c>
      <c r="M70" s="11">
        <v>42</v>
      </c>
      <c r="N70" s="10">
        <v>10.74</v>
      </c>
      <c r="O70" s="34">
        <f t="shared" si="2"/>
        <v>0.43222506393861893</v>
      </c>
      <c r="P70" s="11">
        <v>24</v>
      </c>
      <c r="Q70" s="10">
        <v>6.14</v>
      </c>
      <c r="R70" s="11">
        <v>28</v>
      </c>
      <c r="S70" s="10">
        <v>7.16112531969309</v>
      </c>
      <c r="T70" s="11">
        <v>14</v>
      </c>
      <c r="U70" s="10">
        <v>3.5805626598465499</v>
      </c>
      <c r="V70" s="34">
        <f t="shared" si="3"/>
        <v>0.16879795396419436</v>
      </c>
      <c r="W70" s="11">
        <v>8</v>
      </c>
      <c r="X70" s="10">
        <v>2.0460358056265999</v>
      </c>
      <c r="Y70" s="11">
        <v>8</v>
      </c>
      <c r="Z70" s="10">
        <v>2.0460358056265999</v>
      </c>
      <c r="AA70" s="34">
        <f t="shared" si="4"/>
        <v>4.0920716112531973E-2</v>
      </c>
      <c r="AB70" s="11">
        <v>11</v>
      </c>
      <c r="AC70" s="54">
        <v>2.81E-2</v>
      </c>
      <c r="AD70" s="12"/>
      <c r="AE70" s="42">
        <v>2.978772378516624</v>
      </c>
    </row>
    <row r="71" spans="1:31" x14ac:dyDescent="0.25">
      <c r="A71" s="8" t="s">
        <v>109</v>
      </c>
      <c r="B71" s="8" t="s">
        <v>109</v>
      </c>
      <c r="C71" s="13">
        <f t="shared" si="6"/>
        <v>832</v>
      </c>
      <c r="D71" s="9">
        <v>243</v>
      </c>
      <c r="E71" s="10">
        <v>29.21</v>
      </c>
      <c r="F71" s="11">
        <v>103</v>
      </c>
      <c r="G71" s="10">
        <v>12.38</v>
      </c>
      <c r="H71" s="34">
        <f t="shared" si="5"/>
        <v>0.41586538461538464</v>
      </c>
      <c r="I71" s="11">
        <v>71</v>
      </c>
      <c r="J71" s="10">
        <v>8.5299999999999994</v>
      </c>
      <c r="K71" s="11">
        <v>116</v>
      </c>
      <c r="L71" s="10">
        <v>13.94</v>
      </c>
      <c r="M71" s="11">
        <v>70</v>
      </c>
      <c r="N71" s="10">
        <v>8.41</v>
      </c>
      <c r="O71" s="34">
        <f t="shared" si="2"/>
        <v>0.30889423076923078</v>
      </c>
      <c r="P71" s="11">
        <v>51</v>
      </c>
      <c r="Q71" s="10">
        <v>6.13</v>
      </c>
      <c r="R71" s="11">
        <v>73</v>
      </c>
      <c r="S71" s="10">
        <v>8.7740384615384599</v>
      </c>
      <c r="T71" s="11">
        <v>40</v>
      </c>
      <c r="U71" s="10">
        <v>4.8076923076923102</v>
      </c>
      <c r="V71" s="34">
        <f t="shared" si="3"/>
        <v>0.19711538461538461</v>
      </c>
      <c r="W71" s="11">
        <v>8</v>
      </c>
      <c r="X71" s="10">
        <v>0.96153846153846201</v>
      </c>
      <c r="Y71" s="11">
        <v>33</v>
      </c>
      <c r="Z71" s="10">
        <v>3.9663461538461502</v>
      </c>
      <c r="AA71" s="34">
        <f t="shared" si="4"/>
        <v>4.9278846153846152E-2</v>
      </c>
      <c r="AB71" s="11">
        <v>24</v>
      </c>
      <c r="AC71" s="54">
        <v>2.8799999999999999E-2</v>
      </c>
      <c r="AD71" s="12"/>
      <c r="AE71" s="42">
        <v>3.0037259615384615</v>
      </c>
    </row>
    <row r="72" spans="1:31" x14ac:dyDescent="0.25">
      <c r="A72" s="8" t="s">
        <v>50</v>
      </c>
      <c r="B72" s="8" t="s">
        <v>110</v>
      </c>
      <c r="C72" s="13">
        <f t="shared" si="6"/>
        <v>129</v>
      </c>
      <c r="D72" s="9">
        <v>44</v>
      </c>
      <c r="E72" s="10">
        <v>34.11</v>
      </c>
      <c r="F72" s="11">
        <v>30</v>
      </c>
      <c r="G72" s="10">
        <v>23.26</v>
      </c>
      <c r="H72" s="34">
        <f t="shared" si="5"/>
        <v>0.5736434108527132</v>
      </c>
      <c r="I72" s="11">
        <v>12</v>
      </c>
      <c r="J72" s="10">
        <v>9.3000000000000007</v>
      </c>
      <c r="K72" s="11">
        <v>12</v>
      </c>
      <c r="L72" s="10">
        <v>9.3000000000000007</v>
      </c>
      <c r="M72" s="11">
        <v>10</v>
      </c>
      <c r="N72" s="10">
        <v>7.75</v>
      </c>
      <c r="O72" s="34">
        <f t="shared" ref="O72:O78" si="7">((I72+K72+M72)/C72)</f>
        <v>0.26356589147286824</v>
      </c>
      <c r="P72" s="11">
        <v>6</v>
      </c>
      <c r="Q72" s="10">
        <v>4.6500000000000004</v>
      </c>
      <c r="R72" s="11">
        <v>6</v>
      </c>
      <c r="S72" s="10">
        <v>4.6511627906976702</v>
      </c>
      <c r="T72" s="11">
        <v>4</v>
      </c>
      <c r="U72" s="10">
        <v>3.1007751937984498</v>
      </c>
      <c r="V72" s="34">
        <f t="shared" ref="V72:V78" si="8">((P72+R72+T72)/C72)</f>
        <v>0.12403100775193798</v>
      </c>
      <c r="W72" s="11">
        <v>1</v>
      </c>
      <c r="X72" s="10">
        <v>0.775193798449612</v>
      </c>
      <c r="Y72" s="11">
        <v>3</v>
      </c>
      <c r="Z72" s="10">
        <v>2.32558139534884</v>
      </c>
      <c r="AA72" s="34">
        <f t="shared" ref="AA72:AA78" si="9">((W72+Y72)/C72)</f>
        <v>3.1007751937984496E-2</v>
      </c>
      <c r="AB72" s="11">
        <v>1</v>
      </c>
      <c r="AC72" s="54">
        <v>7.7999999999999996E-3</v>
      </c>
      <c r="AD72" s="12"/>
      <c r="AE72" s="42">
        <v>3.306201550387597</v>
      </c>
    </row>
    <row r="73" spans="1:31" x14ac:dyDescent="0.25">
      <c r="A73" s="8" t="s">
        <v>36</v>
      </c>
      <c r="B73" s="8" t="s">
        <v>111</v>
      </c>
      <c r="C73" s="13">
        <f t="shared" si="6"/>
        <v>330</v>
      </c>
      <c r="D73" s="9">
        <v>89</v>
      </c>
      <c r="E73" s="10">
        <v>26.97</v>
      </c>
      <c r="F73" s="11">
        <v>56</v>
      </c>
      <c r="G73" s="10">
        <v>16.97</v>
      </c>
      <c r="H73" s="34">
        <f t="shared" si="5"/>
        <v>0.43939393939393939</v>
      </c>
      <c r="I73" s="11">
        <v>44</v>
      </c>
      <c r="J73" s="10">
        <v>13.33</v>
      </c>
      <c r="K73" s="11">
        <v>44</v>
      </c>
      <c r="L73" s="10">
        <v>13.33</v>
      </c>
      <c r="M73" s="11">
        <v>22</v>
      </c>
      <c r="N73" s="10">
        <v>6.67</v>
      </c>
      <c r="O73" s="34">
        <f t="shared" si="7"/>
        <v>0.33333333333333331</v>
      </c>
      <c r="P73" s="11">
        <v>23</v>
      </c>
      <c r="Q73" s="10">
        <v>6.97</v>
      </c>
      <c r="R73" s="11">
        <v>17</v>
      </c>
      <c r="S73" s="10">
        <v>5.1515151515151496</v>
      </c>
      <c r="T73" s="11">
        <v>7</v>
      </c>
      <c r="U73" s="10">
        <v>2.1212121212121202</v>
      </c>
      <c r="V73" s="34">
        <f t="shared" si="8"/>
        <v>0.14242424242424243</v>
      </c>
      <c r="W73" s="11">
        <v>7</v>
      </c>
      <c r="X73" s="10">
        <v>2.1212121212121202</v>
      </c>
      <c r="Y73" s="11">
        <v>5</v>
      </c>
      <c r="Z73" s="10">
        <v>1.51515151515152</v>
      </c>
      <c r="AA73" s="34">
        <f t="shared" si="9"/>
        <v>3.6363636363636362E-2</v>
      </c>
      <c r="AB73" s="11">
        <v>16</v>
      </c>
      <c r="AC73" s="54">
        <v>4.8500000000000001E-2</v>
      </c>
      <c r="AD73" s="12"/>
      <c r="AE73" s="42">
        <v>3.0687878787878788</v>
      </c>
    </row>
    <row r="74" spans="1:31" x14ac:dyDescent="0.25">
      <c r="A74" s="8" t="s">
        <v>38</v>
      </c>
      <c r="B74" s="8" t="s">
        <v>112</v>
      </c>
      <c r="C74" s="13">
        <f t="shared" si="6"/>
        <v>438</v>
      </c>
      <c r="D74" s="9">
        <v>98</v>
      </c>
      <c r="E74" s="10">
        <v>22.37</v>
      </c>
      <c r="F74" s="11">
        <v>77</v>
      </c>
      <c r="G74" s="10">
        <v>17.579999999999998</v>
      </c>
      <c r="H74" s="34">
        <f t="shared" si="5"/>
        <v>0.3995433789954338</v>
      </c>
      <c r="I74" s="11">
        <v>41</v>
      </c>
      <c r="J74" s="10">
        <v>9.36</v>
      </c>
      <c r="K74" s="11">
        <v>39</v>
      </c>
      <c r="L74" s="10">
        <v>8.9</v>
      </c>
      <c r="M74" s="11">
        <v>53</v>
      </c>
      <c r="N74" s="10">
        <v>12.1</v>
      </c>
      <c r="O74" s="34">
        <f t="shared" si="7"/>
        <v>0.30365296803652969</v>
      </c>
      <c r="P74" s="11">
        <v>30</v>
      </c>
      <c r="Q74" s="10">
        <v>6.85</v>
      </c>
      <c r="R74" s="11">
        <v>28</v>
      </c>
      <c r="S74" s="10">
        <v>6.3926940639269398</v>
      </c>
      <c r="T74" s="11">
        <v>23</v>
      </c>
      <c r="U74" s="10">
        <v>5.2511415525114096</v>
      </c>
      <c r="V74" s="34">
        <f t="shared" si="8"/>
        <v>0.18493150684931506</v>
      </c>
      <c r="W74" s="11">
        <v>7</v>
      </c>
      <c r="X74" s="10">
        <v>1.5981735159817401</v>
      </c>
      <c r="Y74" s="11">
        <v>16</v>
      </c>
      <c r="Z74" s="10">
        <v>3.6529680365296802</v>
      </c>
      <c r="AA74" s="34">
        <f t="shared" si="9"/>
        <v>5.2511415525114152E-2</v>
      </c>
      <c r="AB74" s="11">
        <v>26</v>
      </c>
      <c r="AC74" s="54">
        <v>5.9400000000000001E-2</v>
      </c>
      <c r="AD74" s="12"/>
      <c r="AE74" s="42">
        <v>2.8801369863013697</v>
      </c>
    </row>
    <row r="75" spans="1:31" x14ac:dyDescent="0.25">
      <c r="A75" s="8"/>
      <c r="B75" s="8" t="s">
        <v>113</v>
      </c>
      <c r="C75" s="13">
        <f t="shared" si="6"/>
        <v>245</v>
      </c>
      <c r="D75" s="9">
        <v>55</v>
      </c>
      <c r="E75" s="10">
        <v>22.45</v>
      </c>
      <c r="F75" s="11">
        <v>22</v>
      </c>
      <c r="G75" s="10">
        <v>8.98</v>
      </c>
      <c r="H75" s="34">
        <f t="shared" si="5"/>
        <v>0.31428571428571428</v>
      </c>
      <c r="I75" s="11">
        <v>20</v>
      </c>
      <c r="J75" s="10">
        <v>8.16</v>
      </c>
      <c r="K75" s="11">
        <v>27</v>
      </c>
      <c r="L75" s="10">
        <v>11.02</v>
      </c>
      <c r="M75" s="11">
        <v>14</v>
      </c>
      <c r="N75" s="10">
        <v>5.71</v>
      </c>
      <c r="O75" s="34">
        <f t="shared" si="7"/>
        <v>0.24897959183673468</v>
      </c>
      <c r="P75" s="11">
        <v>18</v>
      </c>
      <c r="Q75" s="10">
        <v>7.35</v>
      </c>
      <c r="R75" s="11">
        <v>21</v>
      </c>
      <c r="S75" s="10">
        <v>8.5714285714285694</v>
      </c>
      <c r="T75" s="11">
        <v>16</v>
      </c>
      <c r="U75" s="10">
        <v>6.5306122448979602</v>
      </c>
      <c r="V75" s="34">
        <f t="shared" si="8"/>
        <v>0.22448979591836735</v>
      </c>
      <c r="W75" s="11">
        <v>16</v>
      </c>
      <c r="X75" s="10">
        <v>6.5306122448979602</v>
      </c>
      <c r="Y75" s="11">
        <v>18</v>
      </c>
      <c r="Z75" s="10">
        <v>7.3469387755102096</v>
      </c>
      <c r="AA75" s="34">
        <f t="shared" si="9"/>
        <v>0.13877551020408163</v>
      </c>
      <c r="AB75" s="11">
        <v>18</v>
      </c>
      <c r="AC75" s="54">
        <v>7.3499999999999996E-2</v>
      </c>
      <c r="AD75" s="12"/>
      <c r="AE75" s="42">
        <v>2.5942857142857143</v>
      </c>
    </row>
    <row r="76" spans="1:31" x14ac:dyDescent="0.25">
      <c r="A76" s="8" t="s">
        <v>57</v>
      </c>
      <c r="B76" s="8" t="s">
        <v>114</v>
      </c>
      <c r="C76" s="13">
        <f t="shared" si="6"/>
        <v>349</v>
      </c>
      <c r="D76" s="9">
        <v>183</v>
      </c>
      <c r="E76" s="10">
        <v>52.44</v>
      </c>
      <c r="F76" s="11">
        <v>57</v>
      </c>
      <c r="G76" s="10">
        <v>16.329999999999998</v>
      </c>
      <c r="H76" s="34">
        <f t="shared" si="5"/>
        <v>0.68767908309455583</v>
      </c>
      <c r="I76" s="11">
        <v>22</v>
      </c>
      <c r="J76" s="10">
        <v>6.3</v>
      </c>
      <c r="K76" s="11">
        <v>18</v>
      </c>
      <c r="L76" s="10">
        <v>5.16</v>
      </c>
      <c r="M76" s="11">
        <v>27</v>
      </c>
      <c r="N76" s="10">
        <v>7.74</v>
      </c>
      <c r="O76" s="34">
        <f t="shared" si="7"/>
        <v>0.19197707736389685</v>
      </c>
      <c r="P76" s="11">
        <v>8</v>
      </c>
      <c r="Q76" s="10">
        <v>2.29</v>
      </c>
      <c r="R76" s="11">
        <v>13</v>
      </c>
      <c r="S76" s="10">
        <v>3.72492836676218</v>
      </c>
      <c r="T76" s="11">
        <v>10</v>
      </c>
      <c r="U76" s="10">
        <v>2.8653295128939802</v>
      </c>
      <c r="V76" s="34">
        <f t="shared" si="8"/>
        <v>8.882521489971347E-2</v>
      </c>
      <c r="W76" s="11">
        <v>3</v>
      </c>
      <c r="X76" s="10">
        <v>0.85959885386819501</v>
      </c>
      <c r="Y76" s="11">
        <v>6</v>
      </c>
      <c r="Z76" s="10">
        <v>1.71919770773639</v>
      </c>
      <c r="AA76" s="34">
        <f t="shared" si="9"/>
        <v>2.5787965616045846E-2</v>
      </c>
      <c r="AB76" s="11">
        <v>2</v>
      </c>
      <c r="AC76" s="54">
        <v>5.7000000000000002E-3</v>
      </c>
      <c r="AD76" s="12"/>
      <c r="AE76" s="42">
        <v>3.4776504297994268</v>
      </c>
    </row>
    <row r="77" spans="1:31" x14ac:dyDescent="0.25">
      <c r="A77" s="8"/>
      <c r="B77" s="8" t="s">
        <v>115</v>
      </c>
      <c r="C77" s="13">
        <f t="shared" si="6"/>
        <v>45</v>
      </c>
      <c r="D77" s="9">
        <v>43</v>
      </c>
      <c r="E77" s="10">
        <v>95.56</v>
      </c>
      <c r="F77" s="11">
        <v>0</v>
      </c>
      <c r="G77" s="10">
        <v>0</v>
      </c>
      <c r="H77" s="34">
        <f t="shared" si="5"/>
        <v>0.9555555555555556</v>
      </c>
      <c r="I77" s="11">
        <v>0</v>
      </c>
      <c r="J77" s="10">
        <v>0</v>
      </c>
      <c r="K77" s="11">
        <v>1</v>
      </c>
      <c r="L77" s="10">
        <v>2.2200000000000002</v>
      </c>
      <c r="M77" s="11">
        <v>0</v>
      </c>
      <c r="N77" s="10">
        <v>0</v>
      </c>
      <c r="O77" s="34">
        <f t="shared" si="7"/>
        <v>2.2222222222222223E-2</v>
      </c>
      <c r="P77" s="11">
        <v>0</v>
      </c>
      <c r="Q77" s="10">
        <v>0</v>
      </c>
      <c r="R77" s="11">
        <v>1</v>
      </c>
      <c r="S77" s="10">
        <v>2.2222222222222201</v>
      </c>
      <c r="T77" s="11">
        <v>0</v>
      </c>
      <c r="U77" s="10">
        <v>0</v>
      </c>
      <c r="V77" s="34">
        <f t="shared" si="8"/>
        <v>2.2222222222222223E-2</v>
      </c>
      <c r="W77" s="11">
        <v>0</v>
      </c>
      <c r="X77" s="10">
        <v>0</v>
      </c>
      <c r="Y77" s="11">
        <v>0</v>
      </c>
      <c r="Z77" s="10">
        <v>0</v>
      </c>
      <c r="AA77" s="34">
        <f t="shared" si="9"/>
        <v>0</v>
      </c>
      <c r="AB77" s="11">
        <v>0</v>
      </c>
      <c r="AC77" s="54">
        <v>0</v>
      </c>
      <c r="AD77" s="12"/>
      <c r="AE77" s="42">
        <v>3.9333333333333331</v>
      </c>
    </row>
    <row r="78" spans="1:31" x14ac:dyDescent="0.25">
      <c r="A78" s="8" t="s">
        <v>116</v>
      </c>
      <c r="B78" s="8" t="s">
        <v>116</v>
      </c>
      <c r="C78" s="13">
        <f t="shared" si="6"/>
        <v>83</v>
      </c>
      <c r="D78" s="11">
        <v>28</v>
      </c>
      <c r="E78" s="17">
        <v>33.729999999999997</v>
      </c>
      <c r="F78" s="11">
        <v>18</v>
      </c>
      <c r="G78" s="17">
        <v>21.69</v>
      </c>
      <c r="H78" s="34">
        <f t="shared" si="5"/>
        <v>0.55421686746987953</v>
      </c>
      <c r="I78" s="11">
        <v>12</v>
      </c>
      <c r="J78" s="17">
        <v>14.46</v>
      </c>
      <c r="K78" s="11">
        <v>8</v>
      </c>
      <c r="L78" s="17">
        <v>9.64</v>
      </c>
      <c r="M78" s="11">
        <v>7</v>
      </c>
      <c r="N78" s="17">
        <v>8.43</v>
      </c>
      <c r="O78" s="34">
        <f t="shared" si="7"/>
        <v>0.3253012048192771</v>
      </c>
      <c r="P78" s="11">
        <v>2</v>
      </c>
      <c r="Q78" s="17">
        <v>2.41</v>
      </c>
      <c r="R78" s="11">
        <v>2</v>
      </c>
      <c r="S78" s="17">
        <v>2.4096385542168699</v>
      </c>
      <c r="T78" s="11">
        <v>0</v>
      </c>
      <c r="U78" s="17">
        <v>0</v>
      </c>
      <c r="V78" s="34">
        <f t="shared" si="8"/>
        <v>4.8192771084337352E-2</v>
      </c>
      <c r="W78" s="11">
        <v>3</v>
      </c>
      <c r="X78" s="17">
        <v>3.6144578313253</v>
      </c>
      <c r="Y78" s="11">
        <v>0</v>
      </c>
      <c r="Z78" s="17">
        <v>0</v>
      </c>
      <c r="AA78" s="34">
        <f t="shared" si="9"/>
        <v>3.614457831325301E-2</v>
      </c>
      <c r="AB78" s="11">
        <v>3</v>
      </c>
      <c r="AC78" s="56">
        <v>3.61E-2</v>
      </c>
      <c r="AD78" s="44"/>
      <c r="AE78" s="42">
        <v>3.2963855421686747</v>
      </c>
    </row>
    <row r="79" spans="1:31" ht="15.75" thickBot="1" x14ac:dyDescent="0.3">
      <c r="A79" s="18" t="s">
        <v>117</v>
      </c>
      <c r="B79" s="18"/>
      <c r="C79" s="19">
        <f>SUM(C8:C78)</f>
        <v>13463</v>
      </c>
      <c r="D79" s="19">
        <f>SUM(D8:D78)</f>
        <v>4693</v>
      </c>
      <c r="E79" s="20">
        <f>(D79/C79)</f>
        <v>0.34858501077025922</v>
      </c>
      <c r="F79" s="19">
        <f>SUM(F8:F78)</f>
        <v>1975</v>
      </c>
      <c r="G79" s="20">
        <f>(F79/C79)</f>
        <v>0.14669835846393819</v>
      </c>
      <c r="H79" s="20">
        <f>(E79+G79)</f>
        <v>0.49528336923419741</v>
      </c>
      <c r="I79" s="19">
        <f>SUM(I8:I78)</f>
        <v>1307</v>
      </c>
      <c r="J79" s="20">
        <f>(I79/C79)</f>
        <v>9.7080888360692272E-2</v>
      </c>
      <c r="K79" s="19">
        <f>SUM(K8:K78)</f>
        <v>1600</v>
      </c>
      <c r="L79" s="20">
        <f>(K79/C79)</f>
        <v>0.11884423976825373</v>
      </c>
      <c r="M79" s="19">
        <f>SUM(M8:M78)</f>
        <v>1068</v>
      </c>
      <c r="N79" s="20">
        <f>(M79/C79)</f>
        <v>7.9328530045309362E-2</v>
      </c>
      <c r="O79" s="20">
        <f>(J79+L79+N79)</f>
        <v>0.29525365817425536</v>
      </c>
      <c r="P79" s="19">
        <f>SUM(P8:P78)</f>
        <v>627</v>
      </c>
      <c r="Q79" s="20">
        <f>(P79/C79)</f>
        <v>4.6572086459184432E-2</v>
      </c>
      <c r="R79" s="19">
        <f>SUM(R8:R78)</f>
        <v>740</v>
      </c>
      <c r="S79" s="20">
        <f>(R79/C79)</f>
        <v>5.4965460892817349E-2</v>
      </c>
      <c r="T79" s="19">
        <f>SUM(T8:T78)</f>
        <v>434</v>
      </c>
      <c r="U79" s="20">
        <f>(T79/C79)</f>
        <v>3.2236500037138828E-2</v>
      </c>
      <c r="V79" s="20">
        <f>(Q79+S79+U79)</f>
        <v>0.13377404738914062</v>
      </c>
      <c r="W79" s="19">
        <f>SUM(W8:W78)</f>
        <v>203</v>
      </c>
      <c r="X79" s="20">
        <f>(W79/C79)</f>
        <v>1.5078362920597192E-2</v>
      </c>
      <c r="Y79" s="19">
        <f>SUM(Y8:Y78)</f>
        <v>331</v>
      </c>
      <c r="Z79" s="20">
        <f>(Y79/C79)</f>
        <v>2.4585902102057491E-2</v>
      </c>
      <c r="AA79" s="20">
        <f>(X79+Z79)</f>
        <v>3.9664265022654681E-2</v>
      </c>
      <c r="AB79" s="19">
        <f>SUM(AB8:AB78)</f>
        <v>483</v>
      </c>
      <c r="AC79" s="20">
        <f>(AB79/C79)</f>
        <v>3.5876104880041594E-2</v>
      </c>
      <c r="AD79" s="20"/>
      <c r="AE79" s="19"/>
    </row>
    <row r="80" spans="1:31" ht="15.75" thickTop="1" x14ac:dyDescent="0.25"/>
    <row r="84" spans="1:30" ht="15.75" thickBot="1" x14ac:dyDescent="0.3">
      <c r="A84" s="5" t="s">
        <v>118</v>
      </c>
      <c r="B84" s="5"/>
      <c r="C84" s="6" t="s">
        <v>4</v>
      </c>
      <c r="D84" s="6" t="s">
        <v>5</v>
      </c>
      <c r="E84" s="6" t="s">
        <v>6</v>
      </c>
      <c r="F84" s="6" t="s">
        <v>7</v>
      </c>
      <c r="G84" s="6" t="s">
        <v>8</v>
      </c>
      <c r="H84" s="47" t="s">
        <v>9</v>
      </c>
      <c r="I84" s="6" t="s">
        <v>10</v>
      </c>
      <c r="J84" s="6" t="s">
        <v>11</v>
      </c>
      <c r="K84" s="6" t="s">
        <v>12</v>
      </c>
      <c r="L84" s="6" t="s">
        <v>13</v>
      </c>
      <c r="M84" s="6" t="s">
        <v>14</v>
      </c>
      <c r="N84" s="6" t="s">
        <v>15</v>
      </c>
      <c r="O84" s="47" t="s">
        <v>16</v>
      </c>
      <c r="P84" s="6" t="s">
        <v>17</v>
      </c>
      <c r="Q84" s="6" t="s">
        <v>18</v>
      </c>
      <c r="R84" s="6" t="s">
        <v>19</v>
      </c>
      <c r="S84" s="6" t="s">
        <v>20</v>
      </c>
      <c r="T84" s="6" t="s">
        <v>21</v>
      </c>
      <c r="U84" s="6" t="s">
        <v>22</v>
      </c>
      <c r="V84" s="47" t="s">
        <v>23</v>
      </c>
      <c r="W84" s="6" t="s">
        <v>24</v>
      </c>
      <c r="X84" s="6" t="s">
        <v>25</v>
      </c>
      <c r="Y84" s="6" t="s">
        <v>26</v>
      </c>
      <c r="Z84" s="6" t="s">
        <v>27</v>
      </c>
      <c r="AA84" s="47" t="s">
        <v>28</v>
      </c>
      <c r="AB84" s="6" t="s">
        <v>29</v>
      </c>
      <c r="AC84" s="47" t="s">
        <v>30</v>
      </c>
      <c r="AD84" s="59"/>
    </row>
    <row r="85" spans="1:30" s="67" customFormat="1" ht="13.5" thickTop="1" x14ac:dyDescent="0.2">
      <c r="A85" s="60" t="s">
        <v>126</v>
      </c>
      <c r="B85" s="61"/>
      <c r="C85" s="62">
        <f>SUM(C9:C10, C18:C19, C21:C23, C33:C36,C38:C44, C48:C53, C61:C76,C55:C56,C40:C44, C46, C24:C28, C30,C11:C14, C78)</f>
        <v>12137</v>
      </c>
      <c r="D85" s="62">
        <f>SUM(D9:D10, D18:D19, D21:D23, D33:D36,D38:D44, D48:D53, D61:D76,D55:D56,D40:D44, D46, D24:D28, D30,D11:D14, D78)</f>
        <v>4060</v>
      </c>
      <c r="E85" s="63">
        <f>(D85/C85)</f>
        <v>0.33451429513059239</v>
      </c>
      <c r="F85" s="62">
        <f>SUM(F9:F10, F18:F19, F21:F23, F33:F36,F38:F44, F48:F53, F61:F76,F55:F56,F40:F44, F46, F24:F28, F30,F11:F14, F78)</f>
        <v>1763</v>
      </c>
      <c r="G85" s="63">
        <f>(F85/C85)</f>
        <v>0.14525830106286561</v>
      </c>
      <c r="H85" s="64">
        <f>SUM(G85,E85)</f>
        <v>0.47977259619345802</v>
      </c>
      <c r="I85" s="62">
        <f>SUM(I9:I10, I18:I19, I21:I23, I33:I36,I38:I44, I48:I53, I61:I76,I55:I56,I40:I44, I46, I24:I28, I30,I11:I14, I78)</f>
        <v>1219</v>
      </c>
      <c r="J85" s="63">
        <f>(I85/C85)</f>
        <v>0.10043668122270742</v>
      </c>
      <c r="K85" s="62">
        <f>SUM(K9:K10, K18:K19, K21:K23, K33:K36,K38:K44, K48:K53, K61:K76,K55:K56,K40:K44, K46, K24:K28, K30,K11:K14, K78)</f>
        <v>1461</v>
      </c>
      <c r="L85" s="63">
        <f>(K85/C85)</f>
        <v>0.12037571063689545</v>
      </c>
      <c r="M85" s="62">
        <f>SUM(M9:M10, M18:M19, M21:M23, M33:M36,M38:M44, M48:M53, M61:M76,M55:M56,M40:M44, M46, M24:M28, M30,M11:M14, M78)</f>
        <v>983</v>
      </c>
      <c r="N85" s="63">
        <f>(M85/C85)</f>
        <v>8.0992007909697614E-2</v>
      </c>
      <c r="O85" s="65">
        <f>SUM(N85,L85,J85)</f>
        <v>0.30180439976930051</v>
      </c>
      <c r="P85" s="62">
        <f>SUM(P9:P10, P18:P19, P21:P23, P33:P36,P38:P44, P48:P53, P61:P76,P55:P56,P40:P44, P46, P24:P28, P30,P11:P14, P78)</f>
        <v>592</v>
      </c>
      <c r="Q85" s="63">
        <f>(P85/C85)</f>
        <v>4.8776468649583918E-2</v>
      </c>
      <c r="R85" s="62">
        <f>SUM(R9:R10, R18:R19, R21:R23, R33:R36,R38:R44, R48:R53, R61:R76,R55:R56,R40:R44, R46, R24:R28, R30,R11:R14, R78)</f>
        <v>695</v>
      </c>
      <c r="S85" s="63">
        <f>(R85/C85)</f>
        <v>5.7262915053143279E-2</v>
      </c>
      <c r="T85" s="62">
        <f>SUM(T9:T10, T18:T19, T21:T23, T33:T36,T38:T44, T48:T53, T61:T76,T55:T56,T40:T44, T46, T24:T28, T30,T11:T14, T78)</f>
        <v>416</v>
      </c>
      <c r="U85" s="63">
        <f>(T85/C85)</f>
        <v>3.4275356348356267E-2</v>
      </c>
      <c r="V85" s="65">
        <f>SUM(U85,S85,Q85)</f>
        <v>0.14031474005108346</v>
      </c>
      <c r="W85" s="62">
        <f>SUM(W9:W10, W18:W19, W21:W23, W33:W36,W38:W44, W48:W53, W61:W76,W55:W56,W40:W44, W46, W24:W28, W30,W11:W14, W78)</f>
        <v>185</v>
      </c>
      <c r="X85" s="63">
        <f>(W85/C85)</f>
        <v>1.5242646452994973E-2</v>
      </c>
      <c r="Y85" s="62">
        <f>SUM(Y9:Y10, Y18:Y19, Y21:Y23, Y33:Y36,Y38:Y44, Y48:Y53, Y61:Y76,Y55:Y56,Y40:Y44, Y46, Y24:Y28, Y30,Y11:Y14, Y78)</f>
        <v>311</v>
      </c>
      <c r="Z85" s="63">
        <f>(Y85/C85)</f>
        <v>2.5624124577737498E-2</v>
      </c>
      <c r="AA85" s="66">
        <f>SUM(Z85,X85)</f>
        <v>4.0866771030732468E-2</v>
      </c>
      <c r="AB85" s="62">
        <f>SUM(AB9:AB10, AB18:AB19, AB21:AB23, AB33:AB36,AB38:AB44, AB48:AB53, AB61:AB76,AB55:AB56,AB40:AB44, AB46, AB24:AB28, AB30,AB11:AB14, AB78)</f>
        <v>450</v>
      </c>
      <c r="AC85" s="63">
        <f>(AB85/C85)</f>
        <v>3.7076707588366155E-2</v>
      </c>
      <c r="AD85" s="61"/>
    </row>
    <row r="86" spans="1:30" s="67" customFormat="1" ht="12.75" x14ac:dyDescent="0.2">
      <c r="A86" s="8" t="s">
        <v>124</v>
      </c>
      <c r="B86" s="11"/>
      <c r="C86" s="68">
        <f>SUM(C8, C15, C17, C29, C35, C54, C57:C59)</f>
        <v>1626</v>
      </c>
      <c r="D86" s="68">
        <f>SUM(D8, D15, D17, D29, D35, D54, D57:D59)</f>
        <v>475</v>
      </c>
      <c r="E86" s="63">
        <f t="shared" ref="E86:E87" si="10">(D86/C86)</f>
        <v>0.29212792127921278</v>
      </c>
      <c r="F86" s="68">
        <f>SUM(F8, F15, F17, F29, F35, F54, F57:F59)</f>
        <v>271</v>
      </c>
      <c r="G86" s="63">
        <f t="shared" ref="G86:G87" si="11">(F86/C86)</f>
        <v>0.16666666666666666</v>
      </c>
      <c r="H86" s="64">
        <f>SUM(G86,E86)</f>
        <v>0.45879458794587946</v>
      </c>
      <c r="I86" s="68">
        <f>SUM(I8, I15, I17, I29, I35, I54, I57:I59)</f>
        <v>175</v>
      </c>
      <c r="J86" s="63">
        <f t="shared" ref="J86:J87" si="12">(I86/C86)</f>
        <v>0.10762607626076261</v>
      </c>
      <c r="K86" s="68">
        <f>SUM(K8, K15, K17, K29, K35, K54, K57:K59)</f>
        <v>234</v>
      </c>
      <c r="L86" s="63">
        <f t="shared" ref="L86:L87" si="13">(K86/C86)</f>
        <v>0.14391143911439114</v>
      </c>
      <c r="M86" s="68">
        <f>SUM(M8, M15, M17, M29, M35, M54, M57:M59)</f>
        <v>150</v>
      </c>
      <c r="N86" s="63">
        <f t="shared" ref="N86:N87" si="14">(M86/C86)</f>
        <v>9.2250922509225092E-2</v>
      </c>
      <c r="O86" s="69">
        <f t="shared" ref="O86:O87" si="15">SUM(N86,L86,J86)</f>
        <v>0.34378843788437885</v>
      </c>
      <c r="P86" s="68">
        <f>SUM(P8, P15, P17, P29, P35, P54, P57:P59)</f>
        <v>83</v>
      </c>
      <c r="Q86" s="63">
        <f t="shared" ref="Q86:Q87" si="16">(P86/C86)</f>
        <v>5.1045510455104554E-2</v>
      </c>
      <c r="R86" s="68">
        <f>SUM(R8, R15, R17, R29, R35, R54, R57:R59)</f>
        <v>95</v>
      </c>
      <c r="S86" s="63">
        <f t="shared" ref="S86:S87" si="17">(R86/C86)</f>
        <v>5.8425584255842558E-2</v>
      </c>
      <c r="T86" s="68">
        <f>SUM(T8, T15, T17, T29, T35, T54, T57:T59)</f>
        <v>36</v>
      </c>
      <c r="U86" s="63">
        <f t="shared" ref="U86:U87" si="18">(T86/C86)</f>
        <v>2.2140221402214021E-2</v>
      </c>
      <c r="V86" s="65">
        <f t="shared" ref="V86:V87" si="19">SUM(U86,S86,Q86)</f>
        <v>0.13161131611316113</v>
      </c>
      <c r="W86" s="68">
        <f>SUM(W8, W15, W17, W29, W35, W54, W57:W59)</f>
        <v>23</v>
      </c>
      <c r="X86" s="63">
        <f t="shared" ref="X86:X87" si="20">(W86/C86)</f>
        <v>1.4145141451414513E-2</v>
      </c>
      <c r="Y86" s="68">
        <f>SUM(Y8, Y15, Y17, Y29, Y35, Y54, Y57:Y59)</f>
        <v>34</v>
      </c>
      <c r="Z86" s="63">
        <f t="shared" ref="Z86:Z87" si="21">(Y86/C86)</f>
        <v>2.0910209102091022E-2</v>
      </c>
      <c r="AA86" s="66">
        <f t="shared" ref="AA86:AA87" si="22">SUM(Z86,X86)</f>
        <v>3.5055350553505532E-2</v>
      </c>
      <c r="AB86" s="68">
        <f>SUM(AB8, AB15, AB17, AB29, AB35, AB54, AB57:AB59)</f>
        <v>50</v>
      </c>
      <c r="AC86" s="63">
        <f t="shared" ref="AC86:AC87" si="23">(AB86/C86)</f>
        <v>3.0750307503075031E-2</v>
      </c>
      <c r="AD86" s="11"/>
    </row>
    <row r="87" spans="1:30" s="67" customFormat="1" ht="12.75" x14ac:dyDescent="0.2">
      <c r="A87" s="8" t="s">
        <v>122</v>
      </c>
      <c r="B87" s="11"/>
      <c r="C87" s="68">
        <f>SUM(C31:C32)</f>
        <v>449</v>
      </c>
      <c r="D87" s="68">
        <f>SUM(D31:D32)</f>
        <v>268</v>
      </c>
      <c r="E87" s="63">
        <f t="shared" si="10"/>
        <v>0.5968819599109132</v>
      </c>
      <c r="F87" s="68">
        <f>SUM(F31:F32)</f>
        <v>95</v>
      </c>
      <c r="G87" s="63">
        <f t="shared" si="11"/>
        <v>0.21158129175946547</v>
      </c>
      <c r="H87" s="64">
        <f>SUM(G87,E87)</f>
        <v>0.80846325167037869</v>
      </c>
      <c r="I87" s="68">
        <f>SUM(I31:I32)</f>
        <v>26</v>
      </c>
      <c r="J87" s="63">
        <f t="shared" si="12"/>
        <v>5.7906458797327393E-2</v>
      </c>
      <c r="K87" s="68">
        <f>SUM(K31:K32)</f>
        <v>28</v>
      </c>
      <c r="L87" s="63">
        <f t="shared" si="13"/>
        <v>6.2360801781737196E-2</v>
      </c>
      <c r="M87" s="68">
        <f>SUM(M31:M32)</f>
        <v>15</v>
      </c>
      <c r="N87" s="63">
        <f t="shared" si="14"/>
        <v>3.34075723830735E-2</v>
      </c>
      <c r="O87" s="69">
        <f t="shared" si="15"/>
        <v>0.15367483296213807</v>
      </c>
      <c r="P87" s="68">
        <f>SUM(P31:P32)</f>
        <v>2</v>
      </c>
      <c r="Q87" s="63">
        <f t="shared" si="16"/>
        <v>4.4543429844097994E-3</v>
      </c>
      <c r="R87" s="68">
        <f>SUM(R31:R32)</f>
        <v>9</v>
      </c>
      <c r="S87" s="63">
        <f t="shared" si="17"/>
        <v>2.0044543429844099E-2</v>
      </c>
      <c r="T87" s="68">
        <f>SUM(T31:T32)</f>
        <v>1</v>
      </c>
      <c r="U87" s="63">
        <f t="shared" si="18"/>
        <v>2.2271714922048997E-3</v>
      </c>
      <c r="V87" s="65">
        <f t="shared" si="19"/>
        <v>2.6726057906458798E-2</v>
      </c>
      <c r="W87" s="68">
        <f>SUM(W31:W32)</f>
        <v>2</v>
      </c>
      <c r="X87" s="63">
        <f t="shared" si="20"/>
        <v>4.4543429844097994E-3</v>
      </c>
      <c r="Y87" s="68">
        <f>SUM(Y31:Y32)</f>
        <v>0</v>
      </c>
      <c r="Z87" s="63">
        <f t="shared" si="21"/>
        <v>0</v>
      </c>
      <c r="AA87" s="66">
        <f t="shared" si="22"/>
        <v>4.4543429844097994E-3</v>
      </c>
      <c r="AB87" s="68">
        <f>SUM(AB31:AB32)</f>
        <v>3</v>
      </c>
      <c r="AC87" s="63">
        <f t="shared" si="23"/>
        <v>6.6815144766146995E-3</v>
      </c>
      <c r="AD87" s="11"/>
    </row>
  </sheetData>
  <mergeCells count="3">
    <mergeCell ref="A1:AC1"/>
    <mergeCell ref="A2:AC2"/>
    <mergeCell ref="A4:A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B1BC6-796D-4CA1-A4F9-44DEDDB703E1}">
  <dimension ref="A1:AC15"/>
  <sheetViews>
    <sheetView tabSelected="1" workbookViewId="0">
      <selection activeCell="O28" sqref="O28"/>
    </sheetView>
  </sheetViews>
  <sheetFormatPr defaultRowHeight="15" x14ac:dyDescent="0.25"/>
  <sheetData>
    <row r="1" spans="1:29" ht="25.5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9" ht="18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29" ht="18" x14ac:dyDescent="0.2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  <c r="Z3" s="2"/>
      <c r="AA3" s="2"/>
      <c r="AB3" s="2"/>
    </row>
    <row r="4" spans="1:29" x14ac:dyDescent="0.25">
      <c r="A4" s="72" t="s">
        <v>130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29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48" customFormat="1" x14ac:dyDescent="0.25">
      <c r="A7" s="49" t="s">
        <v>118</v>
      </c>
      <c r="B7" s="49" t="s">
        <v>3</v>
      </c>
      <c r="C7" s="50" t="s">
        <v>119</v>
      </c>
      <c r="D7" s="50" t="s">
        <v>5</v>
      </c>
      <c r="E7" s="50" t="s">
        <v>6</v>
      </c>
      <c r="F7" s="50" t="s">
        <v>7</v>
      </c>
      <c r="G7" s="50" t="s">
        <v>8</v>
      </c>
      <c r="H7" s="21" t="s">
        <v>9</v>
      </c>
      <c r="I7" s="50" t="s">
        <v>10</v>
      </c>
      <c r="J7" s="50" t="s">
        <v>11</v>
      </c>
      <c r="K7" s="50" t="s">
        <v>12</v>
      </c>
      <c r="L7" s="50" t="s">
        <v>13</v>
      </c>
      <c r="M7" s="50" t="s">
        <v>14</v>
      </c>
      <c r="N7" s="50" t="s">
        <v>15</v>
      </c>
      <c r="O7" s="21" t="s">
        <v>120</v>
      </c>
      <c r="P7" s="50" t="s">
        <v>17</v>
      </c>
      <c r="Q7" s="50" t="s">
        <v>18</v>
      </c>
      <c r="R7" s="50" t="s">
        <v>19</v>
      </c>
      <c r="S7" s="50" t="s">
        <v>20</v>
      </c>
      <c r="T7" s="50" t="s">
        <v>21</v>
      </c>
      <c r="U7" s="50" t="s">
        <v>22</v>
      </c>
      <c r="V7" s="21" t="s">
        <v>23</v>
      </c>
      <c r="W7" s="50" t="s">
        <v>26</v>
      </c>
      <c r="X7" s="50" t="s">
        <v>27</v>
      </c>
      <c r="Y7" s="21" t="s">
        <v>28</v>
      </c>
      <c r="Z7" s="50" t="s">
        <v>29</v>
      </c>
      <c r="AA7" s="21" t="s">
        <v>30</v>
      </c>
      <c r="AB7" s="50" t="s">
        <v>121</v>
      </c>
      <c r="AC7" s="50" t="s">
        <v>31</v>
      </c>
    </row>
    <row r="8" spans="1:29" x14ac:dyDescent="0.25">
      <c r="A8" s="22" t="s">
        <v>122</v>
      </c>
      <c r="B8" s="22" t="s">
        <v>123</v>
      </c>
      <c r="C8" s="30">
        <f>SUM(D8+F8+I8+K8+M8+P8+R8+T8+W8+Z8)</f>
        <v>92</v>
      </c>
      <c r="D8" s="23">
        <v>61</v>
      </c>
      <c r="E8" s="24">
        <v>66.3</v>
      </c>
      <c r="F8" s="30">
        <v>16</v>
      </c>
      <c r="G8" s="24">
        <v>17.39</v>
      </c>
      <c r="H8" s="34">
        <f>((D8+F8)/C8)</f>
        <v>0.83695652173913049</v>
      </c>
      <c r="I8" s="30">
        <v>5</v>
      </c>
      <c r="J8" s="26">
        <v>5.43</v>
      </c>
      <c r="K8" s="30">
        <v>5</v>
      </c>
      <c r="L8" s="26">
        <v>5.43</v>
      </c>
      <c r="M8" s="30">
        <v>0</v>
      </c>
      <c r="N8" s="26">
        <v>0</v>
      </c>
      <c r="O8" s="34">
        <f>((I8+K8+M8)/C8)</f>
        <v>0.10869565217391304</v>
      </c>
      <c r="P8" s="30">
        <v>1</v>
      </c>
      <c r="Q8" s="26">
        <v>1.0900000000000001</v>
      </c>
      <c r="R8" s="30">
        <v>1</v>
      </c>
      <c r="S8" s="26">
        <v>1.0900000000000001</v>
      </c>
      <c r="T8" s="23">
        <v>0</v>
      </c>
      <c r="U8" s="26">
        <v>0</v>
      </c>
      <c r="V8" s="34">
        <f>((P8+R8+T8)/C8)</f>
        <v>2.1739130434782608E-2</v>
      </c>
      <c r="W8" s="23">
        <v>0</v>
      </c>
      <c r="X8" s="26">
        <v>0</v>
      </c>
      <c r="Y8" s="34">
        <v>0</v>
      </c>
      <c r="Z8" s="23">
        <v>3</v>
      </c>
      <c r="AA8" s="38">
        <v>3.2599999999999997E-2</v>
      </c>
      <c r="AB8" s="23"/>
      <c r="AC8" s="23">
        <v>3.68</v>
      </c>
    </row>
    <row r="9" spans="1:29" x14ac:dyDescent="0.25">
      <c r="A9" s="22" t="s">
        <v>122</v>
      </c>
      <c r="B9" s="22" t="s">
        <v>64</v>
      </c>
      <c r="C9" s="30">
        <f t="shared" ref="C9:C14" si="0">SUM(D9+F9+I9+K9+M9+P9+R9+T9+W9+Z9)</f>
        <v>48</v>
      </c>
      <c r="D9" s="23">
        <v>43</v>
      </c>
      <c r="E9" s="24">
        <v>89.58</v>
      </c>
      <c r="F9" s="30">
        <v>1</v>
      </c>
      <c r="G9" s="24">
        <v>2.08</v>
      </c>
      <c r="H9" s="34">
        <f t="shared" ref="H9:H13" si="1">((D9+F9)/C9)</f>
        <v>0.91666666666666663</v>
      </c>
      <c r="I9" s="30">
        <v>0</v>
      </c>
      <c r="J9" s="26">
        <v>0</v>
      </c>
      <c r="K9" s="30">
        <v>2</v>
      </c>
      <c r="L9" s="26">
        <v>4.17</v>
      </c>
      <c r="M9" s="30">
        <v>1</v>
      </c>
      <c r="N9" s="26">
        <v>2.08</v>
      </c>
      <c r="O9" s="34">
        <f t="shared" ref="O9:O13" si="2">((I9+K9+M9)/C9)</f>
        <v>6.25E-2</v>
      </c>
      <c r="P9" s="30">
        <v>0</v>
      </c>
      <c r="Q9" s="26">
        <v>0</v>
      </c>
      <c r="R9" s="30">
        <v>0</v>
      </c>
      <c r="S9" s="26">
        <v>0</v>
      </c>
      <c r="T9" s="23">
        <v>0</v>
      </c>
      <c r="U9" s="26">
        <v>0</v>
      </c>
      <c r="V9" s="34">
        <f t="shared" ref="V9:V13" si="3">((P9+R9+T9)/C9)</f>
        <v>0</v>
      </c>
      <c r="W9" s="23">
        <v>0</v>
      </c>
      <c r="X9" s="26">
        <v>0</v>
      </c>
      <c r="Y9" s="34">
        <v>0</v>
      </c>
      <c r="Z9" s="23">
        <v>1</v>
      </c>
      <c r="AA9" s="38">
        <v>2.0799999999999999E-2</v>
      </c>
      <c r="AB9" s="23"/>
      <c r="AC9" s="23">
        <v>3.84</v>
      </c>
    </row>
    <row r="10" spans="1:29" x14ac:dyDescent="0.25">
      <c r="A10" s="22" t="s">
        <v>122</v>
      </c>
      <c r="B10" s="22" t="s">
        <v>66</v>
      </c>
      <c r="C10" s="30">
        <f>SUM(D10+F10+I10+K10+M10+P10+R10+T10+W10+Z10)</f>
        <v>206</v>
      </c>
      <c r="D10" s="23">
        <v>180</v>
      </c>
      <c r="E10" s="24">
        <v>87.38</v>
      </c>
      <c r="F10" s="30">
        <v>19</v>
      </c>
      <c r="G10" s="24">
        <v>9.2200000000000006</v>
      </c>
      <c r="H10" s="34">
        <f t="shared" si="1"/>
        <v>0.96601941747572817</v>
      </c>
      <c r="I10" s="30">
        <v>2</v>
      </c>
      <c r="J10" s="26">
        <v>0.97</v>
      </c>
      <c r="K10" s="30">
        <v>3</v>
      </c>
      <c r="L10" s="26">
        <v>1.46</v>
      </c>
      <c r="M10" s="30">
        <v>2</v>
      </c>
      <c r="N10" s="26">
        <v>0.97</v>
      </c>
      <c r="O10" s="34">
        <f t="shared" si="2"/>
        <v>3.3980582524271843E-2</v>
      </c>
      <c r="P10" s="30">
        <v>0</v>
      </c>
      <c r="Q10" s="26">
        <v>0</v>
      </c>
      <c r="R10" s="30">
        <v>0</v>
      </c>
      <c r="S10" s="26">
        <v>0</v>
      </c>
      <c r="T10" s="23">
        <v>0</v>
      </c>
      <c r="U10" s="26">
        <v>0</v>
      </c>
      <c r="V10" s="34">
        <f t="shared" si="3"/>
        <v>0</v>
      </c>
      <c r="W10" s="23">
        <v>0</v>
      </c>
      <c r="X10" s="26">
        <v>0</v>
      </c>
      <c r="Y10" s="34">
        <v>0</v>
      </c>
      <c r="Z10" s="23">
        <v>0</v>
      </c>
      <c r="AA10" s="38">
        <v>0</v>
      </c>
      <c r="AB10" s="23"/>
      <c r="AC10" s="23">
        <v>3.94</v>
      </c>
    </row>
    <row r="11" spans="1:29" x14ac:dyDescent="0.25">
      <c r="A11" s="22" t="s">
        <v>124</v>
      </c>
      <c r="B11" s="33" t="s">
        <v>128</v>
      </c>
      <c r="C11" s="30">
        <f t="shared" si="0"/>
        <v>217</v>
      </c>
      <c r="D11" s="23">
        <v>140</v>
      </c>
      <c r="E11" s="24">
        <v>64.52</v>
      </c>
      <c r="F11" s="30">
        <v>31</v>
      </c>
      <c r="G11" s="24">
        <v>14.29</v>
      </c>
      <c r="H11" s="34">
        <f t="shared" si="1"/>
        <v>0.78801843317972353</v>
      </c>
      <c r="I11" s="30">
        <v>16</v>
      </c>
      <c r="J11" s="26">
        <v>7.37</v>
      </c>
      <c r="K11" s="30">
        <v>18</v>
      </c>
      <c r="L11" s="26">
        <v>8.2899999999999991</v>
      </c>
      <c r="M11" s="30">
        <v>8</v>
      </c>
      <c r="N11" s="26">
        <v>3.69</v>
      </c>
      <c r="O11" s="34">
        <f t="shared" si="2"/>
        <v>0.19354838709677419</v>
      </c>
      <c r="P11" s="30">
        <v>0</v>
      </c>
      <c r="Q11" s="26">
        <v>0</v>
      </c>
      <c r="R11" s="30">
        <v>2</v>
      </c>
      <c r="S11" s="26">
        <v>0.92</v>
      </c>
      <c r="T11" s="23">
        <v>1</v>
      </c>
      <c r="U11" s="26">
        <v>0.46</v>
      </c>
      <c r="V11" s="34">
        <f t="shared" si="3"/>
        <v>1.3824884792626729E-2</v>
      </c>
      <c r="W11" s="23">
        <v>0</v>
      </c>
      <c r="X11" s="26">
        <v>0</v>
      </c>
      <c r="Y11" s="34">
        <v>0</v>
      </c>
      <c r="Z11" s="23">
        <v>1</v>
      </c>
      <c r="AA11" s="38">
        <v>4.5999999999999999E-3</v>
      </c>
      <c r="AB11" s="23"/>
      <c r="AC11" s="23">
        <v>3.73</v>
      </c>
    </row>
    <row r="12" spans="1:29" x14ac:dyDescent="0.25">
      <c r="A12" s="22" t="s">
        <v>124</v>
      </c>
      <c r="B12" s="22" t="s">
        <v>125</v>
      </c>
      <c r="C12" s="30">
        <f t="shared" si="0"/>
        <v>24</v>
      </c>
      <c r="D12" s="30">
        <v>12</v>
      </c>
      <c r="E12" s="26">
        <v>50</v>
      </c>
      <c r="F12" s="30">
        <v>9</v>
      </c>
      <c r="G12" s="26">
        <v>37.5</v>
      </c>
      <c r="H12" s="34">
        <f t="shared" si="1"/>
        <v>0.875</v>
      </c>
      <c r="I12" s="30">
        <v>1</v>
      </c>
      <c r="J12" s="26">
        <v>4.17</v>
      </c>
      <c r="K12" s="30">
        <v>2</v>
      </c>
      <c r="L12" s="26">
        <v>8.33</v>
      </c>
      <c r="M12" s="30">
        <v>0</v>
      </c>
      <c r="N12" s="26">
        <v>0</v>
      </c>
      <c r="O12" s="34">
        <f t="shared" si="2"/>
        <v>0.125</v>
      </c>
      <c r="P12" s="30">
        <v>0</v>
      </c>
      <c r="Q12" s="26">
        <v>0</v>
      </c>
      <c r="R12" s="30">
        <v>0</v>
      </c>
      <c r="S12" s="26">
        <v>0</v>
      </c>
      <c r="T12" s="23">
        <v>0</v>
      </c>
      <c r="U12" s="26">
        <v>0</v>
      </c>
      <c r="V12" s="34">
        <f t="shared" si="3"/>
        <v>0</v>
      </c>
      <c r="W12" s="23">
        <v>0</v>
      </c>
      <c r="X12" s="26">
        <v>0</v>
      </c>
      <c r="Y12" s="34">
        <v>0</v>
      </c>
      <c r="Z12" s="23">
        <v>0</v>
      </c>
      <c r="AA12" s="38">
        <v>0</v>
      </c>
      <c r="AB12" s="23"/>
      <c r="AC12" s="23">
        <v>3.78</v>
      </c>
    </row>
    <row r="13" spans="1:29" x14ac:dyDescent="0.25">
      <c r="A13" s="22" t="s">
        <v>126</v>
      </c>
      <c r="B13" s="22" t="s">
        <v>104</v>
      </c>
      <c r="C13" s="30">
        <f t="shared" si="0"/>
        <v>17</v>
      </c>
      <c r="D13" s="30">
        <v>8</v>
      </c>
      <c r="E13" s="26">
        <v>47.06</v>
      </c>
      <c r="F13" s="30">
        <v>4</v>
      </c>
      <c r="G13" s="26">
        <v>23.53</v>
      </c>
      <c r="H13" s="34">
        <f t="shared" si="1"/>
        <v>0.70588235294117652</v>
      </c>
      <c r="I13" s="30">
        <v>2</v>
      </c>
      <c r="J13" s="26">
        <v>11.76</v>
      </c>
      <c r="K13" s="30">
        <v>2</v>
      </c>
      <c r="L13" s="26">
        <v>11.76</v>
      </c>
      <c r="M13" s="30">
        <v>1</v>
      </c>
      <c r="N13" s="26">
        <v>5.88</v>
      </c>
      <c r="O13" s="34">
        <f t="shared" si="2"/>
        <v>0.29411764705882354</v>
      </c>
      <c r="P13" s="30">
        <v>0</v>
      </c>
      <c r="Q13" s="26">
        <v>0</v>
      </c>
      <c r="R13" s="30">
        <v>0</v>
      </c>
      <c r="S13" s="26">
        <v>0</v>
      </c>
      <c r="T13" s="23">
        <v>0</v>
      </c>
      <c r="U13" s="26">
        <v>0</v>
      </c>
      <c r="V13" s="34">
        <f t="shared" si="3"/>
        <v>0</v>
      </c>
      <c r="W13" s="23">
        <v>0</v>
      </c>
      <c r="X13" s="26">
        <v>0</v>
      </c>
      <c r="Y13" s="34">
        <v>0</v>
      </c>
      <c r="Z13" s="23">
        <v>0</v>
      </c>
      <c r="AA13" s="38">
        <v>0</v>
      </c>
      <c r="AB13" s="23"/>
      <c r="AC13" s="23">
        <v>3.65</v>
      </c>
    </row>
    <row r="14" spans="1:29" ht="15.75" thickBot="1" x14ac:dyDescent="0.3">
      <c r="A14" s="27" t="s">
        <v>117</v>
      </c>
      <c r="B14" s="27"/>
      <c r="C14" s="32">
        <f t="shared" si="0"/>
        <v>604</v>
      </c>
      <c r="D14" s="31">
        <f>SUM(D8:D13)</f>
        <v>444</v>
      </c>
      <c r="E14" s="29">
        <f>(D14/C14)</f>
        <v>0.73509933774834435</v>
      </c>
      <c r="F14" s="31">
        <f>SUM(F8:F13)</f>
        <v>80</v>
      </c>
      <c r="G14" s="29">
        <f>(F14/C14)</f>
        <v>0.13245033112582782</v>
      </c>
      <c r="H14" s="29">
        <f>(E14+G14)</f>
        <v>0.86754966887417218</v>
      </c>
      <c r="I14" s="31">
        <f>SUM(I8:I13)</f>
        <v>26</v>
      </c>
      <c r="J14" s="29">
        <f>(I14/C14)</f>
        <v>4.3046357615894038E-2</v>
      </c>
      <c r="K14" s="31">
        <f>SUM(K8:K13)</f>
        <v>32</v>
      </c>
      <c r="L14" s="29">
        <f>(K14/C14)</f>
        <v>5.2980132450331126E-2</v>
      </c>
      <c r="M14" s="31">
        <f>SUM(M8:M13)</f>
        <v>12</v>
      </c>
      <c r="N14" s="29">
        <f>(M14/C14)</f>
        <v>1.9867549668874173E-2</v>
      </c>
      <c r="O14" s="29">
        <f>(J14+L14+N14)</f>
        <v>0.11589403973509933</v>
      </c>
      <c r="P14" s="31">
        <f>SUM(P8:P13)</f>
        <v>1</v>
      </c>
      <c r="Q14" s="28">
        <f>(P14/C14)</f>
        <v>1.6556291390728477E-3</v>
      </c>
      <c r="R14" s="31">
        <f>SUM(R8:R13)</f>
        <v>3</v>
      </c>
      <c r="S14" s="29">
        <f>(R14/C14)</f>
        <v>4.9668874172185433E-3</v>
      </c>
      <c r="T14" s="31">
        <f>SUM(T8:T13)</f>
        <v>1</v>
      </c>
      <c r="U14" s="29">
        <f>(T14/C14)</f>
        <v>1.6556291390728477E-3</v>
      </c>
      <c r="V14" s="29">
        <f>(Q14+S14+U14)</f>
        <v>8.2781456953642391E-3</v>
      </c>
      <c r="W14" s="31">
        <f>SUM(W8:W13)</f>
        <v>0</v>
      </c>
      <c r="X14" s="29">
        <f>(W14/C14)</f>
        <v>0</v>
      </c>
      <c r="Y14" s="29">
        <f>(X14)</f>
        <v>0</v>
      </c>
      <c r="Z14" s="31">
        <f>SUM(Z8:Z13)</f>
        <v>5</v>
      </c>
      <c r="AA14" s="29">
        <f>(Z14/C14)</f>
        <v>8.2781456953642391E-3</v>
      </c>
      <c r="AB14" s="28"/>
      <c r="AC14" s="28"/>
    </row>
    <row r="15" spans="1:29" ht="15.75" thickTop="1" x14ac:dyDescent="0.25"/>
  </sheetData>
  <mergeCells count="3">
    <mergeCell ref="A1:AB1"/>
    <mergeCell ref="A2:AB2"/>
    <mergeCell ref="A4:A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Undergraduate Fall 2022</vt:lpstr>
      <vt:lpstr>Graduate Fall 2022</vt:lpstr>
      <vt:lpstr>Undergraduate Spring 2023</vt:lpstr>
      <vt:lpstr>Graduate Spring 2023</vt:lpstr>
    </vt:vector>
  </TitlesOfParts>
  <Manager/>
  <Company>University of Mary Washington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Mary Washington</dc:creator>
  <cp:keywords/>
  <dc:description/>
  <cp:lastModifiedBy>Britney Stockton (bstockto)</cp:lastModifiedBy>
  <cp:revision/>
  <dcterms:created xsi:type="dcterms:W3CDTF">2017-09-13T14:42:25Z</dcterms:created>
  <dcterms:modified xsi:type="dcterms:W3CDTF">2023-05-04T19:59:15Z</dcterms:modified>
  <cp:category/>
  <cp:contentStatus/>
</cp:coreProperties>
</file>