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 Provided to UMW Programs\Grade Distribution Reports\University Wide Summary\"/>
    </mc:Choice>
  </mc:AlternateContent>
  <bookViews>
    <workbookView xWindow="0" yWindow="0" windowWidth="19170" windowHeight="9570" activeTab="3"/>
  </bookViews>
  <sheets>
    <sheet name="Undergraduate Fall 2018" sheetId="1" r:id="rId1"/>
    <sheet name="Graduate Fall 2018" sheetId="2" r:id="rId2"/>
    <sheet name="Undergraduate Spring 2019" sheetId="3" r:id="rId3"/>
    <sheet name="Graduate Spring 2019" sheetId="4" r:id="rId4"/>
    <sheet name="Undergraduate Summer2019" sheetId="5" r:id="rId5"/>
    <sheet name="Graduate Summer 2019" sheetId="6" r:id="rId6"/>
  </sheets>
  <calcPr calcId="162913"/>
</workbook>
</file>

<file path=xl/calcChain.xml><?xml version="1.0" encoding="utf-8"?>
<calcChain xmlns="http://schemas.openxmlformats.org/spreadsheetml/2006/main">
  <c r="V83" i="1" l="1"/>
  <c r="AA85" i="1"/>
  <c r="AA84" i="1"/>
  <c r="AA83" i="1"/>
  <c r="V85" i="1"/>
  <c r="V84" i="1"/>
  <c r="O85" i="1"/>
  <c r="O84" i="1"/>
  <c r="O83" i="1"/>
  <c r="H85" i="1"/>
  <c r="H84" i="1"/>
  <c r="H83" i="1"/>
  <c r="AC83" i="1"/>
  <c r="AC85" i="1"/>
  <c r="AC84" i="1"/>
  <c r="Z85" i="1"/>
  <c r="Z84" i="1"/>
  <c r="Z83" i="1"/>
  <c r="X85" i="1"/>
  <c r="X84" i="1"/>
  <c r="X83" i="1"/>
  <c r="U85" i="1"/>
  <c r="U84" i="1"/>
  <c r="U83" i="1"/>
  <c r="S85" i="1"/>
  <c r="S84" i="1"/>
  <c r="S83" i="1"/>
  <c r="Q85" i="1"/>
  <c r="Q84" i="1"/>
  <c r="Q83" i="1"/>
  <c r="N85" i="1"/>
  <c r="N84" i="1"/>
  <c r="N83" i="1"/>
  <c r="L85" i="1"/>
  <c r="L84" i="1"/>
  <c r="L83" i="1"/>
  <c r="J85" i="1"/>
  <c r="J84" i="1"/>
  <c r="J83" i="1"/>
  <c r="G85" i="1"/>
  <c r="G84" i="1"/>
  <c r="G83" i="1"/>
  <c r="E85" i="1"/>
  <c r="E84" i="1"/>
  <c r="E83" i="1"/>
  <c r="AB85" i="1"/>
  <c r="Y85" i="1"/>
  <c r="W85" i="1"/>
  <c r="T85" i="1"/>
  <c r="R85" i="1"/>
  <c r="P85" i="1"/>
  <c r="M85" i="1"/>
  <c r="K85" i="1"/>
  <c r="I85" i="1"/>
  <c r="F85" i="1"/>
  <c r="D85" i="1"/>
  <c r="C85" i="1"/>
  <c r="C84" i="3"/>
  <c r="AB84" i="1"/>
  <c r="Y84" i="1"/>
  <c r="W84" i="1"/>
  <c r="T84" i="1"/>
  <c r="R84" i="1"/>
  <c r="P84" i="1"/>
  <c r="M84" i="1"/>
  <c r="K84" i="1"/>
  <c r="I84" i="1"/>
  <c r="F84" i="1"/>
  <c r="D84" i="1"/>
  <c r="C84" i="1"/>
  <c r="AB83" i="1"/>
  <c r="Y83" i="1"/>
  <c r="W83" i="1"/>
  <c r="T83" i="1"/>
  <c r="R83" i="1"/>
  <c r="P83" i="1"/>
  <c r="K83" i="1"/>
  <c r="M83" i="1"/>
  <c r="I83" i="1"/>
  <c r="F83" i="1"/>
  <c r="D83" i="1"/>
  <c r="C83" i="1"/>
  <c r="C83" i="3"/>
  <c r="X83" i="3" s="1"/>
  <c r="L83" i="3"/>
  <c r="C82" i="3"/>
  <c r="AC82" i="3" s="1"/>
  <c r="U82" i="3"/>
  <c r="I82" i="3"/>
  <c r="AC84" i="3"/>
  <c r="AA84" i="3"/>
  <c r="Z84" i="3"/>
  <c r="X84" i="3"/>
  <c r="X82" i="3"/>
  <c r="V84" i="3"/>
  <c r="U84" i="3"/>
  <c r="S84" i="3"/>
  <c r="Q84" i="3"/>
  <c r="O84" i="3"/>
  <c r="N84" i="3"/>
  <c r="L84" i="3"/>
  <c r="J84" i="3"/>
  <c r="AB84" i="3"/>
  <c r="AB83" i="3"/>
  <c r="AB82" i="3"/>
  <c r="Y84" i="3"/>
  <c r="Y83" i="3"/>
  <c r="Y82" i="3"/>
  <c r="W84" i="3"/>
  <c r="W83" i="3"/>
  <c r="W82" i="3"/>
  <c r="T84" i="3"/>
  <c r="T83" i="3"/>
  <c r="T82" i="3"/>
  <c r="R84" i="3"/>
  <c r="R83" i="3"/>
  <c r="R82" i="3"/>
  <c r="P84" i="3"/>
  <c r="P83" i="3"/>
  <c r="P82" i="3"/>
  <c r="M84" i="3"/>
  <c r="M83" i="3"/>
  <c r="M82" i="3"/>
  <c r="K84" i="3"/>
  <c r="K83" i="3"/>
  <c r="K82" i="3"/>
  <c r="I84" i="3"/>
  <c r="I83" i="3"/>
  <c r="F84" i="3"/>
  <c r="G84" i="3" s="1"/>
  <c r="F83" i="3"/>
  <c r="F82" i="3"/>
  <c r="D84" i="3"/>
  <c r="E84" i="3" s="1"/>
  <c r="D83" i="3"/>
  <c r="D82" i="3"/>
  <c r="C75" i="3"/>
  <c r="E83" i="3" l="1"/>
  <c r="S83" i="3"/>
  <c r="AC83" i="3"/>
  <c r="G82" i="3"/>
  <c r="H82" i="3" s="1"/>
  <c r="Z83" i="3"/>
  <c r="AA83" i="3" s="1"/>
  <c r="G83" i="3"/>
  <c r="H83" i="3" s="1"/>
  <c r="J83" i="3"/>
  <c r="N83" i="3"/>
  <c r="Q83" i="3"/>
  <c r="U83" i="3"/>
  <c r="N82" i="3"/>
  <c r="S82" i="3"/>
  <c r="L82" i="3"/>
  <c r="Q82" i="3"/>
  <c r="E82" i="3"/>
  <c r="J82" i="3"/>
  <c r="Z82" i="3"/>
  <c r="AA82" i="3" s="1"/>
  <c r="H84" i="3"/>
  <c r="O83" i="3" l="1"/>
  <c r="V83" i="3"/>
  <c r="V82" i="3"/>
  <c r="O82" i="3"/>
  <c r="AB55" i="5" l="1"/>
  <c r="Y55" i="5"/>
  <c r="W55" i="5"/>
  <c r="T55" i="5"/>
  <c r="R55" i="5"/>
  <c r="P55" i="5"/>
  <c r="M55" i="5"/>
  <c r="K55" i="5"/>
  <c r="I55" i="5"/>
  <c r="F55" i="5"/>
  <c r="D55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8" i="5"/>
  <c r="C55" i="5" l="1"/>
  <c r="Z55" i="5" s="1"/>
  <c r="AA19" i="2"/>
  <c r="X19" i="2"/>
  <c r="U19" i="2"/>
  <c r="S19" i="2"/>
  <c r="N19" i="2"/>
  <c r="L19" i="2"/>
  <c r="J19" i="2"/>
  <c r="G19" i="2"/>
  <c r="E19" i="2"/>
  <c r="Z19" i="2"/>
  <c r="W19" i="2"/>
  <c r="T19" i="2"/>
  <c r="R19" i="2"/>
  <c r="Q19" i="2"/>
  <c r="P19" i="2"/>
  <c r="M19" i="2"/>
  <c r="K19" i="2"/>
  <c r="I19" i="2"/>
  <c r="F19" i="2"/>
  <c r="D19" i="2"/>
  <c r="C9" i="2"/>
  <c r="C10" i="2"/>
  <c r="C11" i="2"/>
  <c r="C12" i="2"/>
  <c r="C13" i="2"/>
  <c r="C14" i="2"/>
  <c r="C15" i="2"/>
  <c r="C16" i="2"/>
  <c r="C17" i="2"/>
  <c r="C18" i="2"/>
  <c r="C8" i="2"/>
  <c r="S19" i="4"/>
  <c r="R19" i="4"/>
  <c r="Q19" i="4"/>
  <c r="P19" i="4"/>
  <c r="N19" i="4"/>
  <c r="M19" i="4"/>
  <c r="L19" i="4"/>
  <c r="K19" i="4"/>
  <c r="J19" i="4"/>
  <c r="I19" i="4"/>
  <c r="G19" i="4"/>
  <c r="F19" i="4"/>
  <c r="E19" i="4"/>
  <c r="D19" i="4"/>
  <c r="V9" i="4"/>
  <c r="V10" i="4"/>
  <c r="V11" i="4"/>
  <c r="V12" i="4"/>
  <c r="V13" i="4"/>
  <c r="V14" i="4"/>
  <c r="V15" i="4"/>
  <c r="V16" i="4"/>
  <c r="V17" i="4"/>
  <c r="V18" i="4"/>
  <c r="V8" i="4"/>
  <c r="O9" i="4"/>
  <c r="O10" i="4"/>
  <c r="O11" i="4"/>
  <c r="O12" i="4"/>
  <c r="O13" i="4"/>
  <c r="O14" i="4"/>
  <c r="O15" i="4"/>
  <c r="O16" i="4"/>
  <c r="O17" i="4"/>
  <c r="O18" i="4"/>
  <c r="O8" i="4"/>
  <c r="H9" i="4"/>
  <c r="H10" i="4"/>
  <c r="H11" i="4"/>
  <c r="H12" i="4"/>
  <c r="H13" i="4"/>
  <c r="H14" i="4"/>
  <c r="H15" i="4"/>
  <c r="H16" i="4"/>
  <c r="H17" i="4"/>
  <c r="H18" i="4"/>
  <c r="H8" i="4"/>
  <c r="C9" i="4"/>
  <c r="C10" i="4"/>
  <c r="C11" i="4"/>
  <c r="C12" i="4"/>
  <c r="C13" i="4"/>
  <c r="C14" i="4"/>
  <c r="C15" i="4"/>
  <c r="C16" i="4"/>
  <c r="C17" i="4"/>
  <c r="C18" i="4"/>
  <c r="C8" i="4"/>
  <c r="C9" i="3"/>
  <c r="C8" i="3"/>
  <c r="P15" i="6"/>
  <c r="M15" i="6"/>
  <c r="K15" i="6"/>
  <c r="I15" i="6"/>
  <c r="F15" i="6"/>
  <c r="D15" i="6"/>
  <c r="V9" i="6"/>
  <c r="V10" i="6"/>
  <c r="V11" i="6"/>
  <c r="V12" i="6"/>
  <c r="V13" i="6"/>
  <c r="V14" i="6"/>
  <c r="V8" i="6"/>
  <c r="O9" i="6"/>
  <c r="O10" i="6"/>
  <c r="O11" i="6"/>
  <c r="O12" i="6"/>
  <c r="O13" i="6"/>
  <c r="O14" i="6"/>
  <c r="O8" i="6"/>
  <c r="H9" i="6"/>
  <c r="H10" i="6"/>
  <c r="H11" i="6"/>
  <c r="H12" i="6"/>
  <c r="H13" i="6"/>
  <c r="H14" i="6"/>
  <c r="H8" i="6"/>
  <c r="C9" i="6"/>
  <c r="C10" i="6"/>
  <c r="C11" i="6"/>
  <c r="C12" i="6"/>
  <c r="C13" i="6"/>
  <c r="C14" i="6"/>
  <c r="C8" i="6"/>
  <c r="C15" i="6" l="1"/>
  <c r="S55" i="5"/>
  <c r="J55" i="5"/>
  <c r="N55" i="5"/>
  <c r="Q55" i="5"/>
  <c r="X55" i="5"/>
  <c r="AC55" i="5"/>
  <c r="L55" i="5"/>
  <c r="G55" i="5"/>
  <c r="E55" i="5"/>
  <c r="U55" i="5"/>
  <c r="AB75" i="3"/>
  <c r="Y75" i="3"/>
  <c r="W75" i="3"/>
  <c r="T75" i="3"/>
  <c r="R75" i="3"/>
  <c r="P75" i="3"/>
  <c r="M75" i="3"/>
  <c r="K75" i="3"/>
  <c r="I75" i="3"/>
  <c r="F75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D75" i="3"/>
  <c r="C9" i="1"/>
  <c r="C10" i="1"/>
  <c r="C11" i="1"/>
  <c r="C12" i="1"/>
  <c r="C13" i="1"/>
  <c r="C14" i="1"/>
  <c r="C15" i="1"/>
  <c r="C16" i="1"/>
  <c r="C77" i="1" s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8" i="1"/>
  <c r="H55" i="5" l="1"/>
  <c r="AB77" i="1"/>
  <c r="Y77" i="1"/>
  <c r="W77" i="1"/>
  <c r="T77" i="1"/>
  <c r="R77" i="1"/>
  <c r="P77" i="1"/>
  <c r="M77" i="1"/>
  <c r="K77" i="1"/>
  <c r="I77" i="1"/>
  <c r="F77" i="1"/>
  <c r="D77" i="1"/>
  <c r="E77" i="1" s="1"/>
  <c r="AA20" i="3" l="1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9" i="3"/>
  <c r="AA10" i="3"/>
  <c r="AA11" i="3"/>
  <c r="AA12" i="3"/>
  <c r="AA13" i="3"/>
  <c r="AA14" i="3"/>
  <c r="AA15" i="3"/>
  <c r="AA16" i="3"/>
  <c r="AA17" i="3"/>
  <c r="AA18" i="3"/>
  <c r="AA19" i="3"/>
  <c r="AA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8" i="3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8" i="1"/>
  <c r="V70" i="1"/>
  <c r="V71" i="1"/>
  <c r="V72" i="1"/>
  <c r="V73" i="1"/>
  <c r="V74" i="1"/>
  <c r="V75" i="1"/>
  <c r="V76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8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53" i="1"/>
  <c r="O54" i="1"/>
  <c r="O55" i="1"/>
  <c r="O56" i="1"/>
  <c r="O57" i="1"/>
  <c r="O58" i="1"/>
  <c r="O59" i="1"/>
  <c r="O60" i="1"/>
  <c r="O61" i="1"/>
  <c r="O62" i="1"/>
  <c r="O63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8" i="1"/>
  <c r="C19" i="4" l="1"/>
  <c r="C19" i="2"/>
  <c r="X77" i="1"/>
  <c r="AA55" i="5" l="1"/>
  <c r="AC75" i="3"/>
  <c r="N75" i="3"/>
  <c r="G75" i="3"/>
  <c r="Q75" i="3"/>
  <c r="Z75" i="3"/>
  <c r="L75" i="3"/>
  <c r="E75" i="3"/>
  <c r="X75" i="3"/>
  <c r="J75" i="3"/>
  <c r="U75" i="3"/>
  <c r="S75" i="3"/>
  <c r="AC77" i="1"/>
  <c r="L77" i="1"/>
  <c r="S77" i="1"/>
  <c r="Z77" i="1"/>
  <c r="AA77" i="1" s="1"/>
  <c r="H19" i="4"/>
  <c r="U19" i="4"/>
  <c r="X19" i="4"/>
  <c r="Y19" i="4" s="1"/>
  <c r="AA19" i="4"/>
  <c r="G77" i="1"/>
  <c r="H77" i="1" s="1"/>
  <c r="J77" i="1"/>
  <c r="N77" i="1"/>
  <c r="Q77" i="1"/>
  <c r="U77" i="1"/>
  <c r="Y19" i="2"/>
  <c r="AA75" i="3" l="1"/>
  <c r="H19" i="2"/>
  <c r="O75" i="3"/>
  <c r="V75" i="3"/>
  <c r="H75" i="3"/>
  <c r="V77" i="1"/>
  <c r="O77" i="1"/>
  <c r="V55" i="5"/>
  <c r="O55" i="5"/>
  <c r="V19" i="2"/>
  <c r="O19" i="2"/>
  <c r="V19" i="4"/>
  <c r="O19" i="4"/>
  <c r="AA15" i="6"/>
  <c r="N15" i="6"/>
  <c r="L15" i="6"/>
  <c r="O15" i="6" s="1"/>
  <c r="S15" i="6"/>
  <c r="U15" i="6"/>
  <c r="E15" i="6"/>
  <c r="G15" i="6"/>
  <c r="H15" i="6" s="1"/>
  <c r="X15" i="6"/>
  <c r="Y15" i="6" s="1"/>
  <c r="J15" i="6"/>
  <c r="Q15" i="6"/>
  <c r="V15" i="6" l="1"/>
</calcChain>
</file>

<file path=xl/sharedStrings.xml><?xml version="1.0" encoding="utf-8"?>
<sst xmlns="http://schemas.openxmlformats.org/spreadsheetml/2006/main" count="680" uniqueCount="145">
  <si>
    <t>University of Mary Washington</t>
  </si>
  <si>
    <t>Grade Distribution Summary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</si>
  <si>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</si>
  <si>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</si>
  <si>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</si>
  <si>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</si>
  <si>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</si>
  <si>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</si>
  <si>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</si>
  <si>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</si>
  <si>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</si>
  <si>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</si>
  <si>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</si>
  <si>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</si>
  <si>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</si>
  <si>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</si>
  <si>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</si>
  <si>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</si>
  <si>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</si>
  <si>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</si>
  <si>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</si>
  <si>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</si>
  <si>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</si>
  <si>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</si>
  <si>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</si>
  <si>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</si>
  <si>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</si>
  <si>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</si>
  <si>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</si>
  <si>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</si>
  <si>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</si>
  <si>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W</t>
  </si>
  <si>
    <t>ADCP</t>
  </si>
  <si>
    <t>BPST</t>
  </si>
  <si>
    <t>LRSP</t>
  </si>
  <si>
    <t>ARTD</t>
  </si>
  <si>
    <t>ARTH</t>
  </si>
  <si>
    <t>ARTS</t>
  </si>
  <si>
    <t>BIOL</t>
  </si>
  <si>
    <t>BLST</t>
  </si>
  <si>
    <t>BUSI</t>
  </si>
  <si>
    <t>ACCT</t>
  </si>
  <si>
    <t>BLAW</t>
  </si>
  <si>
    <t>BUAD</t>
  </si>
  <si>
    <t>DSCI</t>
  </si>
  <si>
    <t>FINC</t>
  </si>
  <si>
    <t>MGMT</t>
  </si>
  <si>
    <t>MIST</t>
  </si>
  <si>
    <t>MKTG</t>
  </si>
  <si>
    <t>CHEM</t>
  </si>
  <si>
    <t>CLPR</t>
  </si>
  <si>
    <t>CLAS</t>
  </si>
  <si>
    <t>CPRD</t>
  </si>
  <si>
    <t>GREK</t>
  </si>
  <si>
    <t>LATN</t>
  </si>
  <si>
    <t>PHIL</t>
  </si>
  <si>
    <t>RELG</t>
  </si>
  <si>
    <t>CPSC</t>
  </si>
  <si>
    <t>CUIN</t>
  </si>
  <si>
    <t>EDUC</t>
  </si>
  <si>
    <t>ECON</t>
  </si>
  <si>
    <t>ENLS</t>
  </si>
  <si>
    <t>COMM</t>
  </si>
  <si>
    <t>DGST</t>
  </si>
  <si>
    <t>ENGL</t>
  </si>
  <si>
    <t>LING</t>
  </si>
  <si>
    <t>ESGE</t>
  </si>
  <si>
    <t>EESC</t>
  </si>
  <si>
    <t>FLSP</t>
  </si>
  <si>
    <t>EDSE</t>
  </si>
  <si>
    <t>GEOG</t>
  </si>
  <si>
    <t>GISC</t>
  </si>
  <si>
    <t>HEPE</t>
  </si>
  <si>
    <t>HEED</t>
  </si>
  <si>
    <t>HIPR</t>
  </si>
  <si>
    <t>HISP</t>
  </si>
  <si>
    <t>HISA</t>
  </si>
  <si>
    <t>AMST</t>
  </si>
  <si>
    <t>HIST</t>
  </si>
  <si>
    <t>MATH</t>
  </si>
  <si>
    <t>MDFL</t>
  </si>
  <si>
    <t>ARAB</t>
  </si>
  <si>
    <t>CHIN</t>
  </si>
  <si>
    <t>FREN</t>
  </si>
  <si>
    <t>GERM</t>
  </si>
  <si>
    <t>ITAL</t>
  </si>
  <si>
    <t>SPAN</t>
  </si>
  <si>
    <t>MSCI</t>
  </si>
  <si>
    <t>MUSC</t>
  </si>
  <si>
    <t>MUHL</t>
  </si>
  <si>
    <t>MUPR</t>
  </si>
  <si>
    <t>MUTC</t>
  </si>
  <si>
    <t>MUTH</t>
  </si>
  <si>
    <t>NURS</t>
  </si>
  <si>
    <t>PHYS</t>
  </si>
  <si>
    <t>PSIA</t>
  </si>
  <si>
    <t>INAF</t>
  </si>
  <si>
    <t>PSCI</t>
  </si>
  <si>
    <t>PSYC</t>
  </si>
  <si>
    <t>SOAN</t>
  </si>
  <si>
    <t>ANTH</t>
  </si>
  <si>
    <t>SOCG</t>
  </si>
  <si>
    <t>THDA</t>
  </si>
  <si>
    <t>DANC</t>
  </si>
  <si>
    <t>THEA</t>
  </si>
  <si>
    <t>FSEM</t>
  </si>
  <si>
    <t>HONR</t>
  </si>
  <si>
    <t>IDIS</t>
  </si>
  <si>
    <t>URES</t>
  </si>
  <si>
    <t>WGST</t>
  </si>
  <si>
    <t>Total</t>
  </si>
  <si>
    <t>COLLEGE LEVEL SUMMARY</t>
  </si>
  <si>
    <t>College</t>
  </si>
  <si>
    <t>CAS</t>
  </si>
  <si>
    <t>COB</t>
  </si>
  <si>
    <t>COE</t>
  </si>
  <si>
    <t># Stud.</t>
  </si>
  <si>
    <t>Tot. B%</t>
  </si>
  <si>
    <t>EDCI</t>
  </si>
  <si>
    <t>EDEL</t>
  </si>
  <si>
    <t>EDLS</t>
  </si>
  <si>
    <t>INDT</t>
  </si>
  <si>
    <t>MBUS</t>
  </si>
  <si>
    <t>MMIS</t>
  </si>
  <si>
    <t>MSGA</t>
  </si>
  <si>
    <t>TESL</t>
  </si>
  <si>
    <t>CIST</t>
  </si>
  <si>
    <t>CPR</t>
  </si>
  <si>
    <t>MLL</t>
  </si>
  <si>
    <t>file: grade_distribution_subj</t>
  </si>
  <si>
    <t>DATA</t>
  </si>
  <si>
    <t>HSCI</t>
  </si>
  <si>
    <t>PHYD</t>
  </si>
  <si>
    <t>SAGE</t>
  </si>
  <si>
    <t>STAT</t>
  </si>
  <si>
    <t>MUED</t>
  </si>
  <si>
    <t>A-%</t>
  </si>
  <si>
    <t>#. Stud</t>
  </si>
  <si>
    <t>SUMMER 2019 UNDERGRADUATE</t>
  </si>
  <si>
    <t>SPRING 2019 GRADUATE</t>
  </si>
  <si>
    <t xml:space="preserve">                                                                                        Unedrgraduate Spring 2019</t>
  </si>
  <si>
    <t>FALL 2018 GRADUATE</t>
  </si>
  <si>
    <t>FALL 2018 UNDERGRADUATE</t>
  </si>
  <si>
    <t>SUMMER 2019 GRADUATE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</si>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</sst>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0.00;\(0.00\)"/>
    <numFmt numFmtId="165" formatCode="0.00_);\(0.00\)"/>
    <numFmt numFmtId="166" formatCode="0.0%"/>
    <numFmt numFmtId="167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9"/>
      <color rgb="FF2255AA"/>
      <name val="Calibri"/>
      <family val="2"/>
    </font>
    <font>
      <sz val="9"/>
      <color theme="1"/>
      <name val="Calibri"/>
      <family val="2"/>
    </font>
    <font>
      <b/>
      <sz val="10"/>
      <color theme="3" tint="-0.249977111117893"/>
      <name val="Cambria"/>
      <family val="1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i/>
      <sz val="9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24" fillId="0" borderId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" xfId="2" applyFont="1" applyFill="1" applyBorder="1" applyAlignment="1" applyProtection="1">
      <alignment vertical="top" readingOrder="1"/>
      <protection locked="0"/>
    </xf>
    <xf numFmtId="0" fontId="8" fillId="2" borderId="1" xfId="2" applyFont="1" applyFill="1" applyBorder="1" applyAlignment="1" applyProtection="1">
      <alignment horizontal="center" vertical="center" readingOrder="1"/>
      <protection locked="0"/>
    </xf>
    <xf numFmtId="0" fontId="8" fillId="3" borderId="1" xfId="2" applyFont="1" applyFill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/>
    <xf numFmtId="0" fontId="10" fillId="0" borderId="2" xfId="0" applyFont="1" applyBorder="1"/>
    <xf numFmtId="0" fontId="11" fillId="0" borderId="2" xfId="0" applyFont="1" applyBorder="1" applyAlignment="1" applyProtection="1">
      <alignment vertical="top" wrapText="1" readingOrder="1"/>
      <protection locked="0"/>
    </xf>
    <xf numFmtId="164" fontId="11" fillId="0" borderId="2" xfId="1" applyNumberFormat="1" applyFont="1" applyBorder="1" applyAlignment="1" applyProtection="1">
      <alignment vertical="top" wrapText="1" readingOrder="1"/>
      <protection locked="0"/>
    </xf>
    <xf numFmtId="165" fontId="11" fillId="3" borderId="2" xfId="1" applyNumberFormat="1" applyFont="1" applyFill="1" applyBorder="1" applyAlignment="1" applyProtection="1">
      <alignment vertical="top" wrapText="1" readingOrder="1"/>
      <protection locked="0"/>
    </xf>
    <xf numFmtId="2" fontId="11" fillId="3" borderId="2" xfId="1" applyNumberFormat="1" applyFont="1" applyFill="1" applyBorder="1" applyAlignment="1" applyProtection="1">
      <alignment vertical="top" wrapText="1" readingOrder="1"/>
      <protection locked="0"/>
    </xf>
    <xf numFmtId="164" fontId="11" fillId="3" borderId="2" xfId="1" applyNumberFormat="1" applyFont="1" applyFill="1" applyBorder="1" applyAlignment="1" applyProtection="1">
      <alignment vertical="top" wrapText="1" readingOrder="1"/>
      <protection locked="0"/>
    </xf>
    <xf numFmtId="0" fontId="12" fillId="0" borderId="2" xfId="0" applyFont="1" applyBorder="1"/>
    <xf numFmtId="0" fontId="10" fillId="0" borderId="3" xfId="0" applyFont="1" applyBorder="1"/>
    <xf numFmtId="0" fontId="12" fillId="0" borderId="4" xfId="0" applyFont="1" applyFill="1" applyBorder="1"/>
    <xf numFmtId="164" fontId="11" fillId="0" borderId="3" xfId="1" applyNumberFormat="1" applyFont="1" applyBorder="1" applyAlignment="1" applyProtection="1">
      <alignment vertical="top" wrapText="1" readingOrder="1"/>
      <protection locked="0"/>
    </xf>
    <xf numFmtId="0" fontId="12" fillId="0" borderId="3" xfId="0" applyFont="1" applyBorder="1"/>
    <xf numFmtId="164" fontId="11" fillId="3" borderId="3" xfId="1" applyNumberFormat="1" applyFont="1" applyFill="1" applyBorder="1" applyAlignment="1" applyProtection="1">
      <alignment vertical="top" wrapText="1" readingOrder="1"/>
      <protection locked="0"/>
    </xf>
    <xf numFmtId="164" fontId="11" fillId="0" borderId="3" xfId="1" applyNumberFormat="1" applyFont="1" applyFill="1" applyBorder="1" applyAlignment="1" applyProtection="1">
      <alignment vertical="top" wrapText="1" readingOrder="1"/>
      <protection locked="0"/>
    </xf>
    <xf numFmtId="0" fontId="12" fillId="0" borderId="3" xfId="0" applyFont="1" applyFill="1" applyBorder="1"/>
    <xf numFmtId="0" fontId="11" fillId="0" borderId="3" xfId="0" applyFont="1" applyBorder="1" applyAlignment="1" applyProtection="1">
      <alignment vertical="top" wrapText="1" readingOrder="1"/>
      <protection locked="0"/>
    </xf>
    <xf numFmtId="0" fontId="12" fillId="0" borderId="4" xfId="0" applyFont="1" applyBorder="1"/>
    <xf numFmtId="0" fontId="12" fillId="0" borderId="5" xfId="0" applyFont="1" applyBorder="1"/>
    <xf numFmtId="0" fontId="11" fillId="0" borderId="4" xfId="0" applyFont="1" applyFill="1" applyBorder="1" applyAlignment="1" applyProtection="1">
      <alignment vertical="top" wrapText="1" readingOrder="1"/>
      <protection locked="0"/>
    </xf>
    <xf numFmtId="0" fontId="11" fillId="0" borderId="3" xfId="0" applyFont="1" applyFill="1" applyBorder="1" applyAlignment="1" applyProtection="1">
      <alignment vertical="top" wrapText="1" readingOrder="1"/>
      <protection locked="0"/>
    </xf>
    <xf numFmtId="0" fontId="12" fillId="5" borderId="3" xfId="0" applyFont="1" applyFill="1" applyBorder="1"/>
    <xf numFmtId="164" fontId="12" fillId="0" borderId="3" xfId="0" applyNumberFormat="1" applyFont="1" applyBorder="1"/>
    <xf numFmtId="165" fontId="12" fillId="3" borderId="3" xfId="0" applyNumberFormat="1" applyFont="1" applyFill="1" applyBorder="1"/>
    <xf numFmtId="164" fontId="12" fillId="3" borderId="4" xfId="0" applyNumberFormat="1" applyFont="1" applyFill="1" applyBorder="1"/>
    <xf numFmtId="0" fontId="10" fillId="0" borderId="1" xfId="0" applyFont="1" applyBorder="1"/>
    <xf numFmtId="0" fontId="13" fillId="0" borderId="1" xfId="0" applyFont="1" applyBorder="1"/>
    <xf numFmtId="10" fontId="13" fillId="0" borderId="1" xfId="0" applyNumberFormat="1" applyFont="1" applyBorder="1"/>
    <xf numFmtId="0" fontId="15" fillId="0" borderId="0" xfId="0" applyFont="1"/>
    <xf numFmtId="166" fontId="15" fillId="0" borderId="0" xfId="0" applyNumberFormat="1" applyFont="1"/>
    <xf numFmtId="0" fontId="8" fillId="6" borderId="1" xfId="2" applyFont="1" applyFill="1" applyBorder="1" applyAlignment="1" applyProtection="1">
      <alignment horizontal="center" vertical="center" readingOrder="1"/>
      <protection locked="0"/>
    </xf>
    <xf numFmtId="0" fontId="16" fillId="0" borderId="2" xfId="0" applyFont="1" applyBorder="1"/>
    <xf numFmtId="0" fontId="17" fillId="0" borderId="2" xfId="0" applyFont="1" applyBorder="1"/>
    <xf numFmtId="0" fontId="12" fillId="0" borderId="2" xfId="0" applyNumberFormat="1" applyFont="1" applyBorder="1"/>
    <xf numFmtId="9" fontId="12" fillId="0" borderId="2" xfId="1" applyFont="1" applyBorder="1"/>
    <xf numFmtId="166" fontId="12" fillId="6" borderId="2" xfId="0" applyNumberFormat="1" applyFont="1" applyFill="1" applyBorder="1"/>
    <xf numFmtId="9" fontId="11" fillId="3" borderId="3" xfId="1" applyFont="1" applyFill="1" applyBorder="1" applyAlignment="1" applyProtection="1">
      <alignment vertical="top" wrapText="1" readingOrder="1"/>
      <protection locked="0"/>
    </xf>
    <xf numFmtId="9" fontId="11" fillId="3" borderId="2" xfId="1" applyFont="1" applyFill="1" applyBorder="1" applyAlignment="1" applyProtection="1">
      <alignment vertical="top" wrapText="1" readingOrder="1"/>
      <protection locked="0"/>
    </xf>
    <xf numFmtId="0" fontId="16" fillId="0" borderId="3" xfId="0" applyFont="1" applyBorder="1"/>
    <xf numFmtId="0" fontId="17" fillId="0" borderId="3" xfId="0" applyFont="1" applyBorder="1"/>
    <xf numFmtId="0" fontId="12" fillId="0" borderId="3" xfId="0" applyNumberFormat="1" applyFont="1" applyBorder="1"/>
    <xf numFmtId="9" fontId="11" fillId="0" borderId="3" xfId="1" applyFont="1" applyBorder="1" applyAlignment="1" applyProtection="1">
      <alignment vertical="top" wrapText="1" readingOrder="1"/>
      <protection locked="0"/>
    </xf>
    <xf numFmtId="0" fontId="18" fillId="4" borderId="3" xfId="2" applyFont="1" applyFill="1" applyBorder="1" applyAlignment="1" applyProtection="1">
      <alignment vertical="center" readingOrder="1"/>
      <protection locked="0"/>
    </xf>
    <xf numFmtId="0" fontId="18" fillId="4" borderId="3" xfId="2" applyFont="1" applyFill="1" applyBorder="1" applyAlignment="1" applyProtection="1">
      <alignment horizontal="center" vertical="center" readingOrder="1"/>
      <protection locked="0"/>
    </xf>
    <xf numFmtId="0" fontId="8" fillId="6" borderId="3" xfId="2" applyFont="1" applyFill="1" applyBorder="1" applyAlignment="1" applyProtection="1">
      <alignment horizontal="center" vertical="center" readingOrder="1"/>
      <protection locked="0"/>
    </xf>
    <xf numFmtId="0" fontId="19" fillId="0" borderId="3" xfId="0" applyFont="1" applyBorder="1"/>
    <xf numFmtId="0" fontId="20" fillId="0" borderId="3" xfId="0" applyNumberFormat="1" applyFont="1" applyBorder="1" applyAlignment="1">
      <alignment horizontal="right" readingOrder="1"/>
    </xf>
    <xf numFmtId="0" fontId="20" fillId="0" borderId="3" xfId="1" applyNumberFormat="1" applyFont="1" applyBorder="1" applyAlignment="1">
      <alignment horizontal="right" readingOrder="1"/>
    </xf>
    <xf numFmtId="0" fontId="21" fillId="6" borderId="4" xfId="0" applyNumberFormat="1" applyFont="1" applyFill="1" applyBorder="1" applyAlignment="1">
      <alignment horizontal="right" readingOrder="1"/>
    </xf>
    <xf numFmtId="0" fontId="21" fillId="6" borderId="3" xfId="0" applyNumberFormat="1" applyFont="1" applyFill="1" applyBorder="1" applyAlignment="1">
      <alignment horizontal="right" readingOrder="1"/>
    </xf>
    <xf numFmtId="0" fontId="20" fillId="3" borderId="3" xfId="1" applyNumberFormat="1" applyFont="1" applyFill="1" applyBorder="1" applyAlignment="1">
      <alignment horizontal="right" readingOrder="1"/>
    </xf>
    <xf numFmtId="164" fontId="21" fillId="6" borderId="3" xfId="1" applyNumberFormat="1" applyFont="1" applyFill="1" applyBorder="1" applyAlignment="1">
      <alignment horizontal="right" readingOrder="1"/>
    </xf>
    <xf numFmtId="2" fontId="20" fillId="0" borderId="3" xfId="1" applyNumberFormat="1" applyFont="1" applyBorder="1" applyAlignment="1">
      <alignment horizontal="right" readingOrder="1"/>
    </xf>
    <xf numFmtId="0" fontId="18" fillId="0" borderId="3" xfId="2" applyFont="1" applyFill="1" applyBorder="1" applyAlignment="1" applyProtection="1">
      <alignment horizontal="right" vertical="center" readingOrder="1"/>
      <protection locked="0"/>
    </xf>
    <xf numFmtId="0" fontId="21" fillId="0" borderId="1" xfId="0" applyFont="1" applyBorder="1"/>
    <xf numFmtId="0" fontId="21" fillId="0" borderId="1" xfId="0" applyNumberFormat="1" applyFont="1" applyBorder="1" applyAlignment="1">
      <alignment horizontal="right" readingOrder="1"/>
    </xf>
    <xf numFmtId="10" fontId="21" fillId="0" borderId="1" xfId="0" applyNumberFormat="1" applyFont="1" applyBorder="1" applyAlignment="1">
      <alignment horizontal="right" readingOrder="1"/>
    </xf>
    <xf numFmtId="0" fontId="11" fillId="0" borderId="4" xfId="0" applyFont="1" applyBorder="1" applyAlignment="1" applyProtection="1">
      <alignment vertical="top" wrapText="1" readingOrder="1"/>
      <protection locked="0"/>
    </xf>
    <xf numFmtId="0" fontId="12" fillId="0" borderId="5" xfId="0" applyNumberFormat="1" applyFont="1" applyBorder="1"/>
    <xf numFmtId="166" fontId="20" fillId="0" borderId="3" xfId="1" applyNumberFormat="1" applyFont="1" applyBorder="1" applyAlignment="1">
      <alignment horizontal="right" readingOrder="1"/>
    </xf>
    <xf numFmtId="166" fontId="21" fillId="6" borderId="3" xfId="0" applyNumberFormat="1" applyFont="1" applyFill="1" applyBorder="1" applyAlignment="1">
      <alignment horizontal="right" readingOrder="1"/>
    </xf>
    <xf numFmtId="166" fontId="20" fillId="3" borderId="3" xfId="1" applyNumberFormat="1" applyFont="1" applyFill="1" applyBorder="1" applyAlignment="1">
      <alignment horizontal="right" readingOrder="1"/>
    </xf>
    <xf numFmtId="166" fontId="21" fillId="6" borderId="3" xfId="1" applyNumberFormat="1" applyFont="1" applyFill="1" applyBorder="1" applyAlignment="1">
      <alignment horizontal="right" readingOrder="1"/>
    </xf>
    <xf numFmtId="166" fontId="21" fillId="0" borderId="1" xfId="1" applyNumberFormat="1" applyFont="1" applyBorder="1" applyAlignment="1">
      <alignment horizontal="right" readingOrder="1"/>
    </xf>
    <xf numFmtId="166" fontId="21" fillId="6" borderId="1" xfId="0" applyNumberFormat="1" applyFont="1" applyFill="1" applyBorder="1" applyAlignment="1">
      <alignment horizontal="right" readingOrder="1"/>
    </xf>
    <xf numFmtId="166" fontId="20" fillId="3" borderId="1" xfId="1" applyNumberFormat="1" applyFont="1" applyFill="1" applyBorder="1" applyAlignment="1">
      <alignment horizontal="right" readingOrder="1"/>
    </xf>
    <xf numFmtId="166" fontId="21" fillId="6" borderId="1" xfId="1" applyNumberFormat="1" applyFont="1" applyFill="1" applyBorder="1" applyAlignment="1">
      <alignment horizontal="right" readingOrder="1"/>
    </xf>
    <xf numFmtId="0" fontId="8" fillId="2" borderId="6" xfId="2" applyFont="1" applyFill="1" applyBorder="1" applyAlignment="1" applyProtection="1">
      <alignment horizontal="center" vertical="center" readingOrder="1"/>
      <protection locked="0"/>
    </xf>
    <xf numFmtId="0" fontId="8" fillId="3" borderId="6" xfId="2" applyFont="1" applyFill="1" applyBorder="1" applyAlignment="1" applyProtection="1">
      <alignment horizontal="center" vertical="center" readingOrder="1"/>
      <protection locked="0"/>
    </xf>
    <xf numFmtId="0" fontId="9" fillId="4" borderId="6" xfId="0" applyFont="1" applyFill="1" applyBorder="1"/>
    <xf numFmtId="0" fontId="23" fillId="0" borderId="3" xfId="0" applyFont="1" applyBorder="1" applyAlignment="1" applyProtection="1">
      <alignment vertical="top" wrapText="1" readingOrder="1"/>
      <protection locked="0"/>
    </xf>
    <xf numFmtId="164" fontId="23" fillId="0" borderId="3" xfId="0" applyNumberFormat="1" applyFont="1" applyBorder="1" applyAlignment="1" applyProtection="1">
      <alignment vertical="top" wrapText="1" readingOrder="1"/>
      <protection locked="0"/>
    </xf>
    <xf numFmtId="164" fontId="23" fillId="3" borderId="3" xfId="0" applyNumberFormat="1" applyFont="1" applyFill="1" applyBorder="1" applyAlignment="1" applyProtection="1">
      <alignment vertical="top" wrapText="1"/>
      <protection locked="0"/>
    </xf>
    <xf numFmtId="164" fontId="23" fillId="3" borderId="3" xfId="0" applyNumberFormat="1" applyFont="1" applyFill="1" applyBorder="1" applyAlignment="1" applyProtection="1">
      <alignment vertical="top" wrapText="1" readingOrder="1"/>
      <protection locked="0"/>
    </xf>
    <xf numFmtId="10" fontId="23" fillId="0" borderId="3" xfId="0" applyNumberFormat="1" applyFont="1" applyBorder="1" applyAlignment="1" applyProtection="1">
      <alignment vertical="top" wrapText="1" readingOrder="1"/>
      <protection locked="0"/>
    </xf>
    <xf numFmtId="164" fontId="12" fillId="0" borderId="2" xfId="1" applyNumberFormat="1" applyFont="1" applyBorder="1"/>
    <xf numFmtId="0" fontId="20" fillId="0" borderId="3" xfId="0" applyFont="1" applyBorder="1" applyAlignment="1">
      <alignment horizontal="right" readingOrder="1"/>
    </xf>
    <xf numFmtId="164" fontId="20" fillId="0" borderId="3" xfId="1" applyNumberFormat="1" applyFont="1" applyBorder="1" applyAlignment="1">
      <alignment horizontal="right" readingOrder="1"/>
    </xf>
    <xf numFmtId="164" fontId="21" fillId="6" borderId="3" xfId="0" applyNumberFormat="1" applyFont="1" applyFill="1" applyBorder="1" applyAlignment="1">
      <alignment horizontal="right" readingOrder="1"/>
    </xf>
    <xf numFmtId="164" fontId="20" fillId="0" borderId="3" xfId="0" applyNumberFormat="1" applyFont="1" applyBorder="1" applyAlignment="1">
      <alignment horizontal="right" readingOrder="1"/>
    </xf>
    <xf numFmtId="164" fontId="18" fillId="0" borderId="3" xfId="2" applyNumberFormat="1" applyFont="1" applyFill="1" applyBorder="1" applyAlignment="1" applyProtection="1">
      <alignment horizontal="right" vertical="center" readingOrder="1"/>
      <protection locked="0"/>
    </xf>
    <xf numFmtId="0" fontId="16" fillId="0" borderId="0" xfId="0" applyFont="1" applyFill="1" applyBorder="1"/>
    <xf numFmtId="0" fontId="12" fillId="0" borderId="2" xfId="0" applyFont="1" applyFill="1" applyBorder="1"/>
    <xf numFmtId="0" fontId="12" fillId="0" borderId="5" xfId="0" applyFont="1" applyFill="1" applyBorder="1"/>
    <xf numFmtId="164" fontId="11" fillId="0" borderId="2" xfId="1" applyNumberFormat="1" applyFont="1" applyFill="1" applyBorder="1" applyAlignment="1" applyProtection="1">
      <alignment vertical="top" wrapText="1" readingOrder="1"/>
      <protection locked="0"/>
    </xf>
    <xf numFmtId="0" fontId="0" fillId="7" borderId="0" xfId="0" applyFill="1"/>
    <xf numFmtId="0" fontId="12" fillId="0" borderId="4" xfId="0" applyNumberFormat="1" applyFont="1" applyBorder="1"/>
    <xf numFmtId="2" fontId="3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8" fillId="2" borderId="1" xfId="2" applyNumberFormat="1" applyFont="1" applyFill="1" applyBorder="1" applyAlignment="1" applyProtection="1">
      <alignment horizontal="center" vertical="center" readingOrder="1"/>
      <protection locked="0"/>
    </xf>
    <xf numFmtId="2" fontId="11" fillId="0" borderId="2" xfId="1" applyNumberFormat="1" applyFont="1" applyBorder="1" applyAlignment="1" applyProtection="1">
      <alignment vertical="top" wrapText="1" readingOrder="1"/>
      <protection locked="0"/>
    </xf>
    <xf numFmtId="2" fontId="11" fillId="0" borderId="3" xfId="1" applyNumberFormat="1" applyFont="1" applyBorder="1" applyAlignment="1" applyProtection="1">
      <alignment vertical="top" wrapText="1" readingOrder="1"/>
      <protection locked="0"/>
    </xf>
    <xf numFmtId="2" fontId="0" fillId="0" borderId="0" xfId="0" applyNumberFormat="1"/>
    <xf numFmtId="2" fontId="5" fillId="0" borderId="0" xfId="0" applyNumberFormat="1" applyFont="1"/>
    <xf numFmtId="2" fontId="8" fillId="3" borderId="1" xfId="2" applyNumberFormat="1" applyFont="1" applyFill="1" applyBorder="1" applyAlignment="1" applyProtection="1">
      <alignment horizontal="center" vertical="center" readingOrder="1"/>
      <protection locked="0"/>
    </xf>
    <xf numFmtId="2" fontId="11" fillId="3" borderId="3" xfId="1" applyNumberFormat="1" applyFont="1" applyFill="1" applyBorder="1" applyAlignment="1" applyProtection="1">
      <alignment vertical="top" wrapText="1" readingOrder="1"/>
      <protection locked="0"/>
    </xf>
    <xf numFmtId="2" fontId="15" fillId="0" borderId="0" xfId="0" applyNumberFormat="1" applyFont="1"/>
    <xf numFmtId="9" fontId="22" fillId="3" borderId="1" xfId="1" applyFont="1" applyFill="1" applyBorder="1" applyAlignment="1" applyProtection="1">
      <alignment vertical="top" wrapText="1" readingOrder="1"/>
      <protection locked="0"/>
    </xf>
    <xf numFmtId="2" fontId="18" fillId="4" borderId="3" xfId="2" applyNumberFormat="1" applyFont="1" applyFill="1" applyBorder="1" applyAlignment="1" applyProtection="1">
      <alignment horizontal="center" vertical="center" readingOrder="1"/>
      <protection locked="0"/>
    </xf>
    <xf numFmtId="2" fontId="8" fillId="6" borderId="3" xfId="2" applyNumberFormat="1" applyFont="1" applyFill="1" applyBorder="1" applyAlignment="1" applyProtection="1">
      <alignment horizontal="center" vertical="center" readingOrder="1"/>
      <protection locked="0"/>
    </xf>
    <xf numFmtId="2" fontId="21" fillId="6" borderId="3" xfId="1" applyNumberFormat="1" applyFont="1" applyFill="1" applyBorder="1" applyAlignment="1">
      <alignment horizontal="right" readingOrder="1"/>
    </xf>
    <xf numFmtId="2" fontId="21" fillId="6" borderId="1" xfId="1" applyNumberFormat="1" applyFont="1" applyFill="1" applyBorder="1" applyAlignment="1">
      <alignment horizontal="right" readingOrder="1"/>
    </xf>
    <xf numFmtId="2" fontId="21" fillId="6" borderId="3" xfId="0" applyNumberFormat="1" applyFont="1" applyFill="1" applyBorder="1" applyAlignment="1">
      <alignment horizontal="right" readingOrder="1"/>
    </xf>
    <xf numFmtId="2" fontId="21" fillId="6" borderId="1" xfId="0" applyNumberFormat="1" applyFont="1" applyFill="1" applyBorder="1" applyAlignment="1">
      <alignment horizontal="right" readingOrder="1"/>
    </xf>
    <xf numFmtId="0" fontId="10" fillId="0" borderId="0" xfId="0" applyFont="1" applyBorder="1"/>
    <xf numFmtId="0" fontId="10" fillId="0" borderId="6" xfId="0" applyFont="1" applyBorder="1"/>
    <xf numFmtId="164" fontId="23" fillId="0" borderId="0" xfId="0" applyNumberFormat="1" applyFont="1" applyBorder="1" applyAlignment="1" applyProtection="1">
      <alignment vertical="top" wrapText="1" readingOrder="1"/>
      <protection locked="0"/>
    </xf>
    <xf numFmtId="10" fontId="23" fillId="0" borderId="0" xfId="0" applyNumberFormat="1" applyFont="1" applyBorder="1" applyAlignment="1" applyProtection="1">
      <alignment vertical="top" wrapText="1" readingOrder="1"/>
      <protection locked="0"/>
    </xf>
    <xf numFmtId="0" fontId="10" fillId="5" borderId="3" xfId="0" applyFont="1" applyFill="1" applyBorder="1"/>
    <xf numFmtId="0" fontId="23" fillId="5" borderId="3" xfId="0" applyFont="1" applyFill="1" applyBorder="1" applyAlignment="1" applyProtection="1">
      <alignment vertical="top" wrapText="1" readingOrder="1"/>
      <protection locked="0"/>
    </xf>
    <xf numFmtId="164" fontId="23" fillId="5" borderId="3" xfId="0" applyNumberFormat="1" applyFont="1" applyFill="1" applyBorder="1" applyAlignment="1" applyProtection="1">
      <alignment vertical="top" wrapText="1" readingOrder="1"/>
      <protection locked="0"/>
    </xf>
    <xf numFmtId="0" fontId="0" fillId="5" borderId="0" xfId="0" applyFill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7" xfId="0" applyFont="1" applyBorder="1" applyAlignment="1" applyProtection="1">
      <alignment vertical="top" wrapText="1" readingOrder="1"/>
      <protection locked="0"/>
    </xf>
    <xf numFmtId="0" fontId="23" fillId="5" borderId="7" xfId="0" applyFont="1" applyFill="1" applyBorder="1" applyAlignment="1" applyProtection="1">
      <alignment vertical="top" wrapText="1" readingOrder="1"/>
      <protection locked="0"/>
    </xf>
    <xf numFmtId="0" fontId="8" fillId="6" borderId="6" xfId="2" applyFont="1" applyFill="1" applyBorder="1" applyAlignment="1" applyProtection="1">
      <alignment horizontal="center" vertical="center" readingOrder="1"/>
      <protection locked="0"/>
    </xf>
    <xf numFmtId="0" fontId="12" fillId="6" borderId="2" xfId="0" applyNumberFormat="1" applyFont="1" applyFill="1" applyBorder="1"/>
    <xf numFmtId="0" fontId="12" fillId="6" borderId="2" xfId="0" applyFont="1" applyFill="1" applyBorder="1"/>
    <xf numFmtId="0" fontId="25" fillId="0" borderId="3" xfId="0" applyFont="1" applyBorder="1"/>
    <xf numFmtId="0" fontId="25" fillId="0" borderId="6" xfId="0" applyFont="1" applyBorder="1"/>
    <xf numFmtId="164" fontId="23" fillId="6" borderId="7" xfId="0" applyNumberFormat="1" applyFont="1" applyFill="1" applyBorder="1" applyAlignment="1" applyProtection="1">
      <alignment vertical="top" wrapText="1" readingOrder="1"/>
      <protection locked="0"/>
    </xf>
    <xf numFmtId="9" fontId="23" fillId="6" borderId="3" xfId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2" borderId="1" xfId="2" applyFont="1" applyFill="1" applyBorder="1" applyAlignment="1" applyProtection="1">
      <alignment vertical="top" readingOrder="1"/>
      <protection locked="0"/>
    </xf>
    <xf numFmtId="0" fontId="22" fillId="2" borderId="1" xfId="2" applyFont="1" applyFill="1" applyBorder="1" applyAlignment="1" applyProtection="1">
      <alignment horizontal="center" vertical="center" readingOrder="1"/>
      <protection locked="0"/>
    </xf>
    <xf numFmtId="2" fontId="22" fillId="2" borderId="1" xfId="2" applyNumberFormat="1" applyFont="1" applyFill="1" applyBorder="1" applyAlignment="1" applyProtection="1">
      <alignment horizontal="center" vertical="center" readingOrder="1"/>
      <protection locked="0"/>
    </xf>
    <xf numFmtId="2" fontId="22" fillId="6" borderId="1" xfId="2" applyNumberFormat="1" applyFont="1" applyFill="1" applyBorder="1" applyAlignment="1" applyProtection="1">
      <alignment horizontal="center" vertical="center" readingOrder="1"/>
      <protection locked="0"/>
    </xf>
    <xf numFmtId="0" fontId="26" fillId="4" borderId="1" xfId="0" applyFont="1" applyFill="1" applyBorder="1"/>
    <xf numFmtId="0" fontId="27" fillId="0" borderId="0" xfId="0" applyFont="1"/>
    <xf numFmtId="167" fontId="12" fillId="0" borderId="2" xfId="0" applyNumberFormat="1" applyFont="1" applyBorder="1" applyAlignment="1">
      <alignment horizontal="right"/>
    </xf>
    <xf numFmtId="0" fontId="27" fillId="0" borderId="3" xfId="0" applyNumberFormat="1" applyFont="1" applyBorder="1"/>
    <xf numFmtId="9" fontId="11" fillId="3" borderId="3" xfId="1" applyFont="1" applyFill="1" applyBorder="1" applyAlignment="1" applyProtection="1">
      <alignment vertical="top" wrapText="1" readingOrder="1"/>
    </xf>
    <xf numFmtId="9" fontId="12" fillId="8" borderId="2" xfId="1" applyFont="1" applyFill="1" applyBorder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workbookViewId="0">
      <selection activeCell="A83" sqref="A83:A85"/>
    </sheetView>
  </sheetViews>
  <sheetFormatPr defaultRowHeight="15" x14ac:dyDescent="0.25"/>
  <sheetData>
    <row r="1" spans="1:30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32" t="s">
        <v>142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7" t="s">
        <v>30</v>
      </c>
      <c r="AD7" s="8"/>
    </row>
    <row r="8" spans="1:30" ht="15.75" thickTop="1" x14ac:dyDescent="0.25">
      <c r="A8" s="9" t="s">
        <v>40</v>
      </c>
      <c r="B8" s="9" t="s">
        <v>41</v>
      </c>
      <c r="C8" s="10">
        <f>SUM(D8,F8,I8,K8,M8,P8,R8,T8,,W8,Y8,AB8,AD8)</f>
        <v>344</v>
      </c>
      <c r="D8" s="89">
        <v>62</v>
      </c>
      <c r="E8" s="91">
        <v>18.02</v>
      </c>
      <c r="F8" s="89">
        <v>33</v>
      </c>
      <c r="G8" s="11">
        <v>9.59</v>
      </c>
      <c r="H8" s="12">
        <v>27.61</v>
      </c>
      <c r="I8" s="15">
        <v>31</v>
      </c>
      <c r="J8" s="11">
        <v>9.01</v>
      </c>
      <c r="K8" s="15">
        <v>42</v>
      </c>
      <c r="L8" s="11">
        <v>12.21</v>
      </c>
      <c r="M8" s="15">
        <v>32</v>
      </c>
      <c r="N8" s="11">
        <v>9.3000000000000007</v>
      </c>
      <c r="O8" s="12">
        <f>SUM(J8+L8+N8)</f>
        <v>30.52</v>
      </c>
      <c r="P8" s="15">
        <v>34</v>
      </c>
      <c r="Q8" s="11">
        <v>9.8800000000000008</v>
      </c>
      <c r="R8" s="15">
        <v>36</v>
      </c>
      <c r="S8" s="11">
        <v>10.47</v>
      </c>
      <c r="T8" s="15">
        <v>34</v>
      </c>
      <c r="U8" s="11">
        <v>9.8800000000000008</v>
      </c>
      <c r="V8" s="13">
        <f>SUM(Q8+S8+U8)</f>
        <v>30.230000000000004</v>
      </c>
      <c r="W8" s="15">
        <v>10</v>
      </c>
      <c r="X8" s="11">
        <v>2.91</v>
      </c>
      <c r="Y8" s="15">
        <v>16</v>
      </c>
      <c r="Z8" s="11">
        <v>4.6500000000000004</v>
      </c>
      <c r="AA8" s="12">
        <f>SUM(X8+Z8)</f>
        <v>7.5600000000000005</v>
      </c>
      <c r="AB8" s="15">
        <v>14</v>
      </c>
      <c r="AC8" s="14">
        <v>4.07</v>
      </c>
      <c r="AD8" s="15"/>
    </row>
    <row r="9" spans="1:30" x14ac:dyDescent="0.25">
      <c r="A9" s="16" t="s">
        <v>76</v>
      </c>
      <c r="B9" s="16" t="s">
        <v>77</v>
      </c>
      <c r="C9" s="10">
        <f t="shared" ref="C9:C71" si="0">SUM(D9,F9,I9,K9,M9,P9,R9,T9,,W9,Y9,AB9,AD9)</f>
        <v>38</v>
      </c>
      <c r="D9" s="17">
        <v>8</v>
      </c>
      <c r="E9" s="18">
        <v>21.05</v>
      </c>
      <c r="F9" s="19">
        <v>7</v>
      </c>
      <c r="G9" s="18">
        <v>18.420000000000002</v>
      </c>
      <c r="H9" s="12">
        <v>39.47</v>
      </c>
      <c r="I9" s="19">
        <v>8</v>
      </c>
      <c r="J9" s="18">
        <v>21.05</v>
      </c>
      <c r="K9" s="19">
        <v>7</v>
      </c>
      <c r="L9" s="18">
        <v>18.420000000000002</v>
      </c>
      <c r="M9" s="19">
        <v>2</v>
      </c>
      <c r="N9" s="18">
        <v>5.26</v>
      </c>
      <c r="O9" s="12">
        <f t="shared" ref="O9:O71" si="1">SUM(J9+L9+N9)</f>
        <v>44.73</v>
      </c>
      <c r="P9" s="19">
        <v>2</v>
      </c>
      <c r="Q9" s="18">
        <v>5.26</v>
      </c>
      <c r="R9" s="19">
        <v>2</v>
      </c>
      <c r="S9" s="18">
        <v>5.26</v>
      </c>
      <c r="T9" s="19">
        <v>1</v>
      </c>
      <c r="U9" s="18">
        <v>2.63</v>
      </c>
      <c r="V9" s="13">
        <f t="shared" ref="V9:V71" si="2">SUM(Q9+S9+U9)</f>
        <v>13.149999999999999</v>
      </c>
      <c r="W9" s="19">
        <v>1</v>
      </c>
      <c r="X9" s="18">
        <v>2.63</v>
      </c>
      <c r="Y9" s="19">
        <v>0</v>
      </c>
      <c r="Z9" s="18">
        <v>0</v>
      </c>
      <c r="AA9" s="12">
        <f t="shared" ref="AA9:AA71" si="3">SUM(X9+Z9)</f>
        <v>2.63</v>
      </c>
      <c r="AB9" s="19">
        <v>0</v>
      </c>
      <c r="AC9" s="20">
        <v>0</v>
      </c>
      <c r="AD9" s="19"/>
    </row>
    <row r="10" spans="1:30" x14ac:dyDescent="0.25">
      <c r="A10" s="16" t="s">
        <v>99</v>
      </c>
      <c r="B10" s="16" t="s">
        <v>100</v>
      </c>
      <c r="C10" s="10">
        <f t="shared" si="0"/>
        <v>258</v>
      </c>
      <c r="D10" s="17">
        <v>39</v>
      </c>
      <c r="E10" s="18">
        <v>15.12</v>
      </c>
      <c r="F10" s="19">
        <v>44</v>
      </c>
      <c r="G10" s="18">
        <v>17.05</v>
      </c>
      <c r="H10" s="12">
        <v>32.17</v>
      </c>
      <c r="I10" s="19">
        <v>43</v>
      </c>
      <c r="J10" s="18">
        <v>16.670000000000002</v>
      </c>
      <c r="K10" s="19">
        <v>31</v>
      </c>
      <c r="L10" s="18">
        <v>12.02</v>
      </c>
      <c r="M10" s="19">
        <v>37</v>
      </c>
      <c r="N10" s="18">
        <v>14.34</v>
      </c>
      <c r="O10" s="12">
        <f t="shared" si="1"/>
        <v>43.03</v>
      </c>
      <c r="P10" s="19">
        <v>23</v>
      </c>
      <c r="Q10" s="18">
        <v>8.91</v>
      </c>
      <c r="R10" s="19">
        <v>13</v>
      </c>
      <c r="S10" s="18">
        <v>5.04</v>
      </c>
      <c r="T10" s="19">
        <v>11</v>
      </c>
      <c r="U10" s="18">
        <v>4.26</v>
      </c>
      <c r="V10" s="13">
        <f t="shared" si="2"/>
        <v>18.21</v>
      </c>
      <c r="W10" s="19">
        <v>3</v>
      </c>
      <c r="X10" s="18">
        <v>1.1599999999999999</v>
      </c>
      <c r="Y10" s="19">
        <v>3</v>
      </c>
      <c r="Z10" s="18">
        <v>1.1599999999999999</v>
      </c>
      <c r="AA10" s="12">
        <f t="shared" si="3"/>
        <v>2.3199999999999998</v>
      </c>
      <c r="AB10" s="19">
        <v>11</v>
      </c>
      <c r="AC10" s="20">
        <v>4.26</v>
      </c>
      <c r="AD10" s="19"/>
    </row>
    <row r="11" spans="1:30" x14ac:dyDescent="0.25">
      <c r="A11" s="16" t="s">
        <v>80</v>
      </c>
      <c r="B11" s="16" t="s">
        <v>81</v>
      </c>
      <c r="C11" s="10">
        <f t="shared" si="0"/>
        <v>56</v>
      </c>
      <c r="D11" s="17">
        <v>5</v>
      </c>
      <c r="E11" s="18">
        <v>8.93</v>
      </c>
      <c r="F11" s="19">
        <v>5</v>
      </c>
      <c r="G11" s="18">
        <v>8.93</v>
      </c>
      <c r="H11" s="12">
        <v>17.86</v>
      </c>
      <c r="I11" s="28">
        <v>5</v>
      </c>
      <c r="J11" s="18">
        <v>8.93</v>
      </c>
      <c r="K11" s="19">
        <v>4</v>
      </c>
      <c r="L11" s="18">
        <v>7.14</v>
      </c>
      <c r="M11" s="19">
        <v>6</v>
      </c>
      <c r="N11" s="18">
        <v>10.71</v>
      </c>
      <c r="O11" s="12">
        <f t="shared" si="1"/>
        <v>26.78</v>
      </c>
      <c r="P11" s="19">
        <v>4</v>
      </c>
      <c r="Q11" s="18">
        <v>7.14</v>
      </c>
      <c r="R11" s="19">
        <v>2</v>
      </c>
      <c r="S11" s="18">
        <v>3.57</v>
      </c>
      <c r="T11" s="19">
        <v>8</v>
      </c>
      <c r="U11" s="18">
        <v>14.29</v>
      </c>
      <c r="V11" s="13">
        <f t="shared" si="2"/>
        <v>25</v>
      </c>
      <c r="W11" s="19">
        <v>7</v>
      </c>
      <c r="X11" s="18">
        <v>12.5</v>
      </c>
      <c r="Y11" s="19">
        <v>6</v>
      </c>
      <c r="Z11" s="18">
        <v>10.71</v>
      </c>
      <c r="AA11" s="12">
        <f t="shared" si="3"/>
        <v>23.21</v>
      </c>
      <c r="AB11" s="19">
        <v>4</v>
      </c>
      <c r="AC11" s="20">
        <v>7.14</v>
      </c>
      <c r="AD11" s="19"/>
    </row>
    <row r="12" spans="1:30" x14ac:dyDescent="0.25">
      <c r="A12" s="16" t="s">
        <v>35</v>
      </c>
      <c r="B12" s="16" t="s">
        <v>36</v>
      </c>
      <c r="C12" s="10">
        <f t="shared" si="0"/>
        <v>248</v>
      </c>
      <c r="D12" s="17">
        <v>78</v>
      </c>
      <c r="E12" s="21">
        <v>31.45</v>
      </c>
      <c r="F12" s="22">
        <v>34</v>
      </c>
      <c r="G12" s="18">
        <v>13.71</v>
      </c>
      <c r="H12" s="12">
        <v>45.16</v>
      </c>
      <c r="I12" s="19">
        <v>29</v>
      </c>
      <c r="J12" s="18">
        <v>11.69</v>
      </c>
      <c r="K12" s="19">
        <v>31</v>
      </c>
      <c r="L12" s="18">
        <v>12.5</v>
      </c>
      <c r="M12" s="19">
        <v>21</v>
      </c>
      <c r="N12" s="18">
        <v>8.4700000000000006</v>
      </c>
      <c r="O12" s="12">
        <f t="shared" si="1"/>
        <v>32.659999999999997</v>
      </c>
      <c r="P12" s="19">
        <v>12</v>
      </c>
      <c r="Q12" s="18">
        <v>4.84</v>
      </c>
      <c r="R12" s="19">
        <v>12</v>
      </c>
      <c r="S12" s="18">
        <v>4.84</v>
      </c>
      <c r="T12" s="19">
        <v>4</v>
      </c>
      <c r="U12" s="18">
        <v>1.61</v>
      </c>
      <c r="V12" s="13">
        <f t="shared" si="2"/>
        <v>11.29</v>
      </c>
      <c r="W12" s="19">
        <v>2</v>
      </c>
      <c r="X12" s="18">
        <v>0.81</v>
      </c>
      <c r="Y12" s="19">
        <v>11</v>
      </c>
      <c r="Z12" s="18">
        <v>4.4400000000000004</v>
      </c>
      <c r="AA12" s="12">
        <f t="shared" si="3"/>
        <v>5.25</v>
      </c>
      <c r="AB12" s="22">
        <v>14</v>
      </c>
      <c r="AC12" s="20">
        <v>5.65</v>
      </c>
      <c r="AD12" s="19"/>
    </row>
    <row r="13" spans="1:30" x14ac:dyDescent="0.25">
      <c r="A13" s="16" t="s">
        <v>35</v>
      </c>
      <c r="B13" s="16" t="s">
        <v>37</v>
      </c>
      <c r="C13" s="10">
        <f t="shared" si="0"/>
        <v>289</v>
      </c>
      <c r="D13" s="17">
        <v>162</v>
      </c>
      <c r="E13" s="21">
        <v>56.06</v>
      </c>
      <c r="F13" s="22">
        <v>68</v>
      </c>
      <c r="G13" s="18">
        <v>23.53</v>
      </c>
      <c r="H13" s="12">
        <v>79.59</v>
      </c>
      <c r="I13" s="19">
        <v>19</v>
      </c>
      <c r="J13" s="18">
        <v>6.57</v>
      </c>
      <c r="K13" s="19">
        <v>19</v>
      </c>
      <c r="L13" s="18">
        <v>6.57</v>
      </c>
      <c r="M13" s="19">
        <v>5</v>
      </c>
      <c r="N13" s="18">
        <v>1.73</v>
      </c>
      <c r="O13" s="12">
        <f t="shared" si="1"/>
        <v>14.870000000000001</v>
      </c>
      <c r="P13" s="19">
        <v>6</v>
      </c>
      <c r="Q13" s="18">
        <v>2.08</v>
      </c>
      <c r="R13" s="19">
        <v>3</v>
      </c>
      <c r="S13" s="18">
        <v>1.04</v>
      </c>
      <c r="T13" s="19">
        <v>2</v>
      </c>
      <c r="U13" s="18">
        <v>0.69</v>
      </c>
      <c r="V13" s="13">
        <f t="shared" si="2"/>
        <v>3.81</v>
      </c>
      <c r="W13" s="19">
        <v>1</v>
      </c>
      <c r="X13" s="18">
        <v>0.35</v>
      </c>
      <c r="Y13" s="19">
        <v>0</v>
      </c>
      <c r="Z13" s="18">
        <v>0</v>
      </c>
      <c r="AA13" s="12">
        <f t="shared" si="3"/>
        <v>0.35</v>
      </c>
      <c r="AB13" s="22">
        <v>4</v>
      </c>
      <c r="AC13" s="20">
        <v>1.38</v>
      </c>
      <c r="AD13" s="19"/>
    </row>
    <row r="14" spans="1:30" x14ac:dyDescent="0.25">
      <c r="A14" s="16" t="s">
        <v>38</v>
      </c>
      <c r="B14" s="16" t="s">
        <v>38</v>
      </c>
      <c r="C14" s="10">
        <f t="shared" si="0"/>
        <v>923</v>
      </c>
      <c r="D14" s="17">
        <v>155</v>
      </c>
      <c r="E14" s="21">
        <v>16.79</v>
      </c>
      <c r="F14" s="22">
        <v>95</v>
      </c>
      <c r="G14" s="18">
        <v>10.29</v>
      </c>
      <c r="H14" s="12">
        <v>27.08</v>
      </c>
      <c r="I14" s="19">
        <v>87</v>
      </c>
      <c r="J14" s="18">
        <v>9.43</v>
      </c>
      <c r="K14" s="19">
        <v>126</v>
      </c>
      <c r="L14" s="18">
        <v>13.65</v>
      </c>
      <c r="M14" s="19">
        <v>115</v>
      </c>
      <c r="N14" s="18">
        <v>12.46</v>
      </c>
      <c r="O14" s="12">
        <f t="shared" si="1"/>
        <v>35.54</v>
      </c>
      <c r="P14" s="19">
        <v>81</v>
      </c>
      <c r="Q14" s="18">
        <v>8.7799999999999994</v>
      </c>
      <c r="R14" s="19">
        <v>90</v>
      </c>
      <c r="S14" s="18">
        <v>9.75</v>
      </c>
      <c r="T14" s="19">
        <v>61</v>
      </c>
      <c r="U14" s="18">
        <v>6.61</v>
      </c>
      <c r="V14" s="13">
        <f t="shared" si="2"/>
        <v>25.14</v>
      </c>
      <c r="W14" s="19">
        <v>21</v>
      </c>
      <c r="X14" s="18">
        <v>2.2799999999999998</v>
      </c>
      <c r="Y14" s="19">
        <v>51</v>
      </c>
      <c r="Z14" s="18">
        <v>5.53</v>
      </c>
      <c r="AA14" s="12">
        <f t="shared" si="3"/>
        <v>7.8100000000000005</v>
      </c>
      <c r="AB14" s="22">
        <v>41</v>
      </c>
      <c r="AC14" s="20">
        <v>4.4400000000000004</v>
      </c>
      <c r="AD14" s="19"/>
    </row>
    <row r="15" spans="1:30" x14ac:dyDescent="0.25">
      <c r="A15" s="16" t="s">
        <v>40</v>
      </c>
      <c r="B15" s="16" t="s">
        <v>42</v>
      </c>
      <c r="C15" s="10">
        <f t="shared" si="0"/>
        <v>122</v>
      </c>
      <c r="D15" s="17">
        <v>17</v>
      </c>
      <c r="E15" s="21">
        <v>13.93</v>
      </c>
      <c r="F15" s="22">
        <v>11</v>
      </c>
      <c r="G15" s="18">
        <v>9.02</v>
      </c>
      <c r="H15" s="12">
        <v>22.95</v>
      </c>
      <c r="I15" s="19">
        <v>14</v>
      </c>
      <c r="J15" s="18">
        <v>11.48</v>
      </c>
      <c r="K15" s="19">
        <v>18</v>
      </c>
      <c r="L15" s="18">
        <v>14.75</v>
      </c>
      <c r="M15" s="19">
        <v>11</v>
      </c>
      <c r="N15" s="18">
        <v>9.02</v>
      </c>
      <c r="O15" s="12">
        <f t="shared" si="1"/>
        <v>35.25</v>
      </c>
      <c r="P15" s="19">
        <v>13</v>
      </c>
      <c r="Q15" s="18">
        <v>10.66</v>
      </c>
      <c r="R15" s="19">
        <v>21</v>
      </c>
      <c r="S15" s="18">
        <v>17.21</v>
      </c>
      <c r="T15" s="19">
        <v>9</v>
      </c>
      <c r="U15" s="18">
        <v>7.38</v>
      </c>
      <c r="V15" s="13">
        <f t="shared" si="2"/>
        <v>35.25</v>
      </c>
      <c r="W15" s="19">
        <v>5</v>
      </c>
      <c r="X15" s="18">
        <v>4.0999999999999996</v>
      </c>
      <c r="Y15" s="19">
        <v>1</v>
      </c>
      <c r="Z15" s="18">
        <v>0.82</v>
      </c>
      <c r="AA15" s="12">
        <f t="shared" si="3"/>
        <v>4.92</v>
      </c>
      <c r="AB15" s="19">
        <v>2</v>
      </c>
      <c r="AC15" s="20">
        <v>1.64</v>
      </c>
      <c r="AD15" s="19"/>
    </row>
    <row r="16" spans="1:30" x14ac:dyDescent="0.25">
      <c r="A16" s="16" t="s">
        <v>39</v>
      </c>
      <c r="B16" s="16" t="s">
        <v>39</v>
      </c>
      <c r="C16" s="10">
        <f t="shared" si="0"/>
        <v>4</v>
      </c>
      <c r="D16" s="17">
        <v>3</v>
      </c>
      <c r="E16" s="21">
        <v>75</v>
      </c>
      <c r="F16" s="22">
        <v>0</v>
      </c>
      <c r="G16" s="18">
        <v>0</v>
      </c>
      <c r="H16" s="12">
        <v>75</v>
      </c>
      <c r="I16" s="19">
        <v>0</v>
      </c>
      <c r="J16" s="18">
        <v>0</v>
      </c>
      <c r="K16" s="19">
        <v>0</v>
      </c>
      <c r="L16" s="18">
        <v>0</v>
      </c>
      <c r="M16" s="19">
        <v>0</v>
      </c>
      <c r="N16" s="18">
        <v>0</v>
      </c>
      <c r="O16" s="12">
        <f t="shared" si="1"/>
        <v>0</v>
      </c>
      <c r="P16" s="19">
        <v>0</v>
      </c>
      <c r="Q16" s="18">
        <v>0</v>
      </c>
      <c r="R16" s="19">
        <v>0</v>
      </c>
      <c r="S16" s="18">
        <v>0</v>
      </c>
      <c r="T16" s="19">
        <v>0</v>
      </c>
      <c r="U16" s="18">
        <v>0</v>
      </c>
      <c r="V16" s="13">
        <f t="shared" si="2"/>
        <v>0</v>
      </c>
      <c r="W16" s="19">
        <v>0</v>
      </c>
      <c r="X16" s="18">
        <v>0</v>
      </c>
      <c r="Y16" s="19">
        <v>0</v>
      </c>
      <c r="Z16" s="18">
        <v>0</v>
      </c>
      <c r="AA16" s="12">
        <f t="shared" si="3"/>
        <v>0</v>
      </c>
      <c r="AB16" s="22">
        <v>1</v>
      </c>
      <c r="AC16" s="20">
        <v>25</v>
      </c>
      <c r="AD16" s="19"/>
    </row>
    <row r="17" spans="1:30" x14ac:dyDescent="0.25">
      <c r="A17" s="16" t="s">
        <v>32</v>
      </c>
      <c r="B17" s="16" t="s">
        <v>33</v>
      </c>
      <c r="C17" s="10">
        <f t="shared" si="0"/>
        <v>26</v>
      </c>
      <c r="D17" s="64">
        <v>15</v>
      </c>
      <c r="E17" s="18">
        <v>57.69</v>
      </c>
      <c r="F17" s="23">
        <v>3</v>
      </c>
      <c r="G17" s="18">
        <v>11.54</v>
      </c>
      <c r="H17" s="12">
        <v>69.22999999999999</v>
      </c>
      <c r="I17" s="23">
        <v>2</v>
      </c>
      <c r="J17" s="18">
        <v>7.69</v>
      </c>
      <c r="K17" s="23">
        <v>2</v>
      </c>
      <c r="L17" s="18">
        <v>7.69</v>
      </c>
      <c r="M17" s="23">
        <v>0</v>
      </c>
      <c r="N17" s="18">
        <v>0</v>
      </c>
      <c r="O17" s="12">
        <f t="shared" si="1"/>
        <v>15.38</v>
      </c>
      <c r="P17" s="23">
        <v>0</v>
      </c>
      <c r="Q17" s="18">
        <v>0</v>
      </c>
      <c r="R17" s="23">
        <v>1</v>
      </c>
      <c r="S17" s="18">
        <v>3.85</v>
      </c>
      <c r="T17" s="23">
        <v>1</v>
      </c>
      <c r="U17" s="18">
        <v>3.85</v>
      </c>
      <c r="V17" s="13">
        <f t="shared" si="2"/>
        <v>7.7</v>
      </c>
      <c r="W17" s="23">
        <v>0</v>
      </c>
      <c r="X17" s="18">
        <v>0</v>
      </c>
      <c r="Y17" s="23">
        <v>0</v>
      </c>
      <c r="Z17" s="18">
        <v>0</v>
      </c>
      <c r="AA17" s="12">
        <f t="shared" si="3"/>
        <v>0</v>
      </c>
      <c r="AB17" s="23">
        <v>2</v>
      </c>
      <c r="AC17" s="20">
        <v>7.69</v>
      </c>
      <c r="AD17" s="19"/>
    </row>
    <row r="18" spans="1:30" x14ac:dyDescent="0.25">
      <c r="A18" s="16" t="s">
        <v>40</v>
      </c>
      <c r="B18" s="16" t="s">
        <v>43</v>
      </c>
      <c r="C18" s="10">
        <f t="shared" si="0"/>
        <v>269</v>
      </c>
      <c r="D18" s="17">
        <v>46</v>
      </c>
      <c r="E18" s="21">
        <v>17.100000000000001</v>
      </c>
      <c r="F18" s="22">
        <v>45</v>
      </c>
      <c r="G18" s="18">
        <v>16.73</v>
      </c>
      <c r="H18" s="12">
        <v>33.83</v>
      </c>
      <c r="I18" s="19">
        <v>37</v>
      </c>
      <c r="J18" s="18">
        <v>13.75</v>
      </c>
      <c r="K18" s="19">
        <v>55</v>
      </c>
      <c r="L18" s="18">
        <v>20.45</v>
      </c>
      <c r="M18" s="19">
        <v>41</v>
      </c>
      <c r="N18" s="18">
        <v>15.24</v>
      </c>
      <c r="O18" s="12">
        <f t="shared" si="1"/>
        <v>49.440000000000005</v>
      </c>
      <c r="P18" s="19">
        <v>14</v>
      </c>
      <c r="Q18" s="18">
        <v>5.2</v>
      </c>
      <c r="R18" s="19">
        <v>19</v>
      </c>
      <c r="S18" s="18">
        <v>7.06</v>
      </c>
      <c r="T18" s="19">
        <v>2</v>
      </c>
      <c r="U18" s="18">
        <v>0.74</v>
      </c>
      <c r="V18" s="13">
        <f t="shared" si="2"/>
        <v>13</v>
      </c>
      <c r="W18" s="19">
        <v>2</v>
      </c>
      <c r="X18" s="18">
        <v>0.74</v>
      </c>
      <c r="Y18" s="19">
        <v>3</v>
      </c>
      <c r="Z18" s="18">
        <v>1.1200000000000001</v>
      </c>
      <c r="AA18" s="12">
        <f t="shared" si="3"/>
        <v>1.86</v>
      </c>
      <c r="AB18" s="19">
        <v>5</v>
      </c>
      <c r="AC18" s="20">
        <v>1.86</v>
      </c>
      <c r="AD18" s="19"/>
    </row>
    <row r="19" spans="1:30" x14ac:dyDescent="0.25">
      <c r="A19" s="16" t="s">
        <v>49</v>
      </c>
      <c r="B19" s="16" t="s">
        <v>49</v>
      </c>
      <c r="C19" s="10">
        <f t="shared" si="0"/>
        <v>438</v>
      </c>
      <c r="D19" s="24">
        <v>72</v>
      </c>
      <c r="E19" s="18">
        <v>16.440000000000001</v>
      </c>
      <c r="F19" s="19">
        <v>39</v>
      </c>
      <c r="G19" s="18">
        <v>8.9</v>
      </c>
      <c r="H19" s="12">
        <v>25.340000000000003</v>
      </c>
      <c r="I19" s="19">
        <v>33</v>
      </c>
      <c r="J19" s="18">
        <v>7.53</v>
      </c>
      <c r="K19" s="19">
        <v>46</v>
      </c>
      <c r="L19" s="18">
        <v>10.5</v>
      </c>
      <c r="M19" s="19">
        <v>33</v>
      </c>
      <c r="N19" s="18">
        <v>7.53</v>
      </c>
      <c r="O19" s="12">
        <f t="shared" si="1"/>
        <v>25.560000000000002</v>
      </c>
      <c r="P19" s="19">
        <v>37</v>
      </c>
      <c r="Q19" s="18">
        <v>8.4499999999999993</v>
      </c>
      <c r="R19" s="19">
        <v>39</v>
      </c>
      <c r="S19" s="18">
        <v>8.9</v>
      </c>
      <c r="T19" s="19">
        <v>33</v>
      </c>
      <c r="U19" s="18">
        <v>7.53</v>
      </c>
      <c r="V19" s="13">
        <f t="shared" si="2"/>
        <v>24.880000000000003</v>
      </c>
      <c r="W19" s="19">
        <v>18</v>
      </c>
      <c r="X19" s="18">
        <v>4.1100000000000003</v>
      </c>
      <c r="Y19" s="19">
        <v>36</v>
      </c>
      <c r="Z19" s="18">
        <v>8.2200000000000006</v>
      </c>
      <c r="AA19" s="12">
        <f t="shared" si="3"/>
        <v>12.330000000000002</v>
      </c>
      <c r="AB19" s="19">
        <v>52</v>
      </c>
      <c r="AC19" s="20">
        <v>11.87</v>
      </c>
      <c r="AD19" s="19"/>
    </row>
    <row r="20" spans="1:30" x14ac:dyDescent="0.25">
      <c r="A20" s="16" t="s">
        <v>80</v>
      </c>
      <c r="B20" s="16" t="s">
        <v>82</v>
      </c>
      <c r="C20" s="10">
        <f t="shared" si="0"/>
        <v>63</v>
      </c>
      <c r="D20" s="17">
        <v>17</v>
      </c>
      <c r="E20" s="18">
        <v>26.98</v>
      </c>
      <c r="F20" s="19">
        <v>12</v>
      </c>
      <c r="G20" s="18">
        <v>19.05</v>
      </c>
      <c r="H20" s="12">
        <v>46.03</v>
      </c>
      <c r="I20" s="19">
        <v>9</v>
      </c>
      <c r="J20" s="18">
        <v>14.29</v>
      </c>
      <c r="K20" s="19">
        <v>7</v>
      </c>
      <c r="L20" s="18">
        <v>11.11</v>
      </c>
      <c r="M20" s="19">
        <v>7</v>
      </c>
      <c r="N20" s="18">
        <v>11.11</v>
      </c>
      <c r="O20" s="12">
        <f t="shared" si="1"/>
        <v>36.51</v>
      </c>
      <c r="P20" s="19">
        <v>6</v>
      </c>
      <c r="Q20" s="18">
        <v>9.52</v>
      </c>
      <c r="R20" s="19">
        <v>2</v>
      </c>
      <c r="S20" s="18">
        <v>3.17</v>
      </c>
      <c r="T20" s="19">
        <v>1</v>
      </c>
      <c r="U20" s="18">
        <v>1.59</v>
      </c>
      <c r="V20" s="13">
        <f t="shared" si="2"/>
        <v>14.28</v>
      </c>
      <c r="W20" s="19">
        <v>0</v>
      </c>
      <c r="X20" s="18">
        <v>0</v>
      </c>
      <c r="Y20" s="19">
        <v>1</v>
      </c>
      <c r="Z20" s="18">
        <v>1.59</v>
      </c>
      <c r="AA20" s="12">
        <f t="shared" si="3"/>
        <v>1.59</v>
      </c>
      <c r="AB20" s="19">
        <v>1</v>
      </c>
      <c r="AC20" s="20">
        <v>1.59</v>
      </c>
      <c r="AD20" s="19"/>
    </row>
    <row r="21" spans="1:30" x14ac:dyDescent="0.25">
      <c r="A21" s="16"/>
      <c r="B21" s="16" t="s">
        <v>126</v>
      </c>
      <c r="C21" s="10">
        <f t="shared" si="0"/>
        <v>37</v>
      </c>
      <c r="D21" s="17">
        <v>12</v>
      </c>
      <c r="E21" s="18">
        <v>32.43</v>
      </c>
      <c r="F21" s="19">
        <v>10</v>
      </c>
      <c r="G21" s="18">
        <v>27.03</v>
      </c>
      <c r="H21" s="12">
        <v>59.46</v>
      </c>
      <c r="I21" s="19">
        <v>7</v>
      </c>
      <c r="J21" s="18">
        <v>18.920000000000002</v>
      </c>
      <c r="K21" s="19">
        <v>3</v>
      </c>
      <c r="L21" s="18">
        <v>8.11</v>
      </c>
      <c r="M21" s="19">
        <v>0</v>
      </c>
      <c r="N21" s="18">
        <v>0</v>
      </c>
      <c r="O21" s="12">
        <f t="shared" si="1"/>
        <v>27.03</v>
      </c>
      <c r="P21" s="19">
        <v>1</v>
      </c>
      <c r="Q21" s="18">
        <v>2.7</v>
      </c>
      <c r="R21" s="19">
        <v>2</v>
      </c>
      <c r="S21" s="18">
        <v>5.41</v>
      </c>
      <c r="T21" s="19">
        <v>0</v>
      </c>
      <c r="U21" s="18">
        <v>0</v>
      </c>
      <c r="V21" s="13">
        <f t="shared" si="2"/>
        <v>8.11</v>
      </c>
      <c r="W21" s="19">
        <v>0</v>
      </c>
      <c r="X21" s="18">
        <v>0</v>
      </c>
      <c r="Y21" s="19">
        <v>1</v>
      </c>
      <c r="Z21" s="18">
        <v>2.7</v>
      </c>
      <c r="AA21" s="12">
        <f t="shared" si="3"/>
        <v>2.7</v>
      </c>
      <c r="AB21" s="19">
        <v>1</v>
      </c>
      <c r="AC21" s="20">
        <v>2.7</v>
      </c>
      <c r="AD21" s="19"/>
    </row>
    <row r="22" spans="1:30" x14ac:dyDescent="0.25">
      <c r="A22" s="16" t="s">
        <v>50</v>
      </c>
      <c r="B22" s="16" t="s">
        <v>51</v>
      </c>
      <c r="C22" s="10">
        <f t="shared" si="0"/>
        <v>166</v>
      </c>
      <c r="D22" s="24">
        <v>41</v>
      </c>
      <c r="E22" s="18">
        <v>24.7</v>
      </c>
      <c r="F22" s="19">
        <v>23</v>
      </c>
      <c r="G22" s="18">
        <v>13.86</v>
      </c>
      <c r="H22" s="12">
        <v>38.56</v>
      </c>
      <c r="I22" s="19">
        <v>14</v>
      </c>
      <c r="J22" s="18">
        <v>8.43</v>
      </c>
      <c r="K22" s="19">
        <v>22</v>
      </c>
      <c r="L22" s="18">
        <v>13.25</v>
      </c>
      <c r="M22" s="19">
        <v>25</v>
      </c>
      <c r="N22" s="18">
        <v>15.06</v>
      </c>
      <c r="O22" s="12">
        <f t="shared" si="1"/>
        <v>36.74</v>
      </c>
      <c r="P22" s="19">
        <v>7</v>
      </c>
      <c r="Q22" s="18">
        <v>4.22</v>
      </c>
      <c r="R22" s="19">
        <v>13</v>
      </c>
      <c r="S22" s="18">
        <v>7.83</v>
      </c>
      <c r="T22" s="19">
        <v>7</v>
      </c>
      <c r="U22" s="18">
        <v>4.22</v>
      </c>
      <c r="V22" s="13">
        <f t="shared" si="2"/>
        <v>16.27</v>
      </c>
      <c r="W22" s="19">
        <v>1</v>
      </c>
      <c r="X22" s="18">
        <v>0.6</v>
      </c>
      <c r="Y22" s="19">
        <v>8</v>
      </c>
      <c r="Z22" s="18">
        <v>4.82</v>
      </c>
      <c r="AA22" s="12">
        <f t="shared" si="3"/>
        <v>5.42</v>
      </c>
      <c r="AB22" s="19">
        <v>5</v>
      </c>
      <c r="AC22" s="20">
        <v>3.01</v>
      </c>
      <c r="AD22" s="19"/>
    </row>
    <row r="23" spans="1:30" x14ac:dyDescent="0.25">
      <c r="A23" s="16" t="s">
        <v>61</v>
      </c>
      <c r="B23" s="16" t="s">
        <v>62</v>
      </c>
      <c r="C23" s="10">
        <f t="shared" si="0"/>
        <v>426</v>
      </c>
      <c r="D23" s="17">
        <v>170</v>
      </c>
      <c r="E23" s="18">
        <v>39.909999999999997</v>
      </c>
      <c r="F23" s="19">
        <v>114</v>
      </c>
      <c r="G23" s="18">
        <v>26.76</v>
      </c>
      <c r="H23" s="12">
        <v>66.67</v>
      </c>
      <c r="I23" s="19">
        <v>36</v>
      </c>
      <c r="J23" s="18">
        <v>8.4499999999999993</v>
      </c>
      <c r="K23" s="19">
        <v>50</v>
      </c>
      <c r="L23" s="18">
        <v>11.74</v>
      </c>
      <c r="M23" s="19">
        <v>23</v>
      </c>
      <c r="N23" s="18">
        <v>5.4</v>
      </c>
      <c r="O23" s="12">
        <f t="shared" si="1"/>
        <v>25.589999999999996</v>
      </c>
      <c r="P23" s="19">
        <v>11</v>
      </c>
      <c r="Q23" s="18">
        <v>2.58</v>
      </c>
      <c r="R23" s="19">
        <v>8</v>
      </c>
      <c r="S23" s="18">
        <v>1.88</v>
      </c>
      <c r="T23" s="19">
        <v>1</v>
      </c>
      <c r="U23" s="18">
        <v>0.23</v>
      </c>
      <c r="V23" s="13">
        <f t="shared" si="2"/>
        <v>4.6900000000000004</v>
      </c>
      <c r="W23" s="19">
        <v>4</v>
      </c>
      <c r="X23" s="18">
        <v>0.94</v>
      </c>
      <c r="Y23" s="19">
        <v>2</v>
      </c>
      <c r="Z23" s="18">
        <v>0.47</v>
      </c>
      <c r="AA23" s="12">
        <f t="shared" si="3"/>
        <v>1.41</v>
      </c>
      <c r="AB23" s="19">
        <v>7</v>
      </c>
      <c r="AC23" s="20">
        <v>1.64</v>
      </c>
      <c r="AD23" s="19"/>
    </row>
    <row r="24" spans="1:30" x14ac:dyDescent="0.25">
      <c r="A24" s="16" t="s">
        <v>50</v>
      </c>
      <c r="B24" s="16" t="s">
        <v>52</v>
      </c>
      <c r="C24" s="10">
        <f t="shared" si="0"/>
        <v>27</v>
      </c>
      <c r="D24" s="24">
        <v>16</v>
      </c>
      <c r="E24" s="18">
        <v>59.26</v>
      </c>
      <c r="F24" s="19">
        <v>3</v>
      </c>
      <c r="G24" s="18">
        <v>11.11</v>
      </c>
      <c r="H24" s="12">
        <v>70.37</v>
      </c>
      <c r="I24" s="19">
        <v>1</v>
      </c>
      <c r="J24" s="18">
        <v>3.7</v>
      </c>
      <c r="K24" s="19">
        <v>4</v>
      </c>
      <c r="L24" s="18">
        <v>14.81</v>
      </c>
      <c r="M24" s="19">
        <v>1</v>
      </c>
      <c r="N24" s="18">
        <v>3.7</v>
      </c>
      <c r="O24" s="12">
        <f t="shared" si="1"/>
        <v>22.21</v>
      </c>
      <c r="P24" s="19">
        <v>1</v>
      </c>
      <c r="Q24" s="18">
        <v>3.7</v>
      </c>
      <c r="R24" s="19">
        <v>0</v>
      </c>
      <c r="S24" s="18">
        <v>0</v>
      </c>
      <c r="T24" s="19">
        <v>0</v>
      </c>
      <c r="U24" s="18">
        <v>0</v>
      </c>
      <c r="V24" s="13">
        <f t="shared" si="2"/>
        <v>3.7</v>
      </c>
      <c r="W24" s="19">
        <v>0</v>
      </c>
      <c r="X24" s="18">
        <v>0</v>
      </c>
      <c r="Y24" s="19">
        <v>0</v>
      </c>
      <c r="Z24" s="18">
        <v>0</v>
      </c>
      <c r="AA24" s="12">
        <f t="shared" si="3"/>
        <v>0</v>
      </c>
      <c r="AB24" s="19">
        <v>1</v>
      </c>
      <c r="AC24" s="20">
        <v>3.7</v>
      </c>
      <c r="AD24" s="19"/>
    </row>
    <row r="25" spans="1:30" x14ac:dyDescent="0.25">
      <c r="A25" s="16" t="s">
        <v>57</v>
      </c>
      <c r="B25" s="16" t="s">
        <v>57</v>
      </c>
      <c r="C25" s="10">
        <f t="shared" si="0"/>
        <v>740</v>
      </c>
      <c r="D25" s="24">
        <v>251</v>
      </c>
      <c r="E25" s="18">
        <v>33.92</v>
      </c>
      <c r="F25" s="19">
        <v>78</v>
      </c>
      <c r="G25" s="18">
        <v>10.54</v>
      </c>
      <c r="H25" s="12">
        <v>44.46</v>
      </c>
      <c r="I25" s="19">
        <v>77</v>
      </c>
      <c r="J25" s="18">
        <v>10.41</v>
      </c>
      <c r="K25" s="19">
        <v>97</v>
      </c>
      <c r="L25" s="18">
        <v>13.11</v>
      </c>
      <c r="M25" s="19">
        <v>47</v>
      </c>
      <c r="N25" s="18">
        <v>6.35</v>
      </c>
      <c r="O25" s="12">
        <f t="shared" si="1"/>
        <v>29.869999999999997</v>
      </c>
      <c r="P25" s="19">
        <v>35</v>
      </c>
      <c r="Q25" s="18">
        <v>4.7300000000000004</v>
      </c>
      <c r="R25" s="19">
        <v>46</v>
      </c>
      <c r="S25" s="18">
        <v>6.22</v>
      </c>
      <c r="T25" s="19">
        <v>24</v>
      </c>
      <c r="U25" s="18">
        <v>3.24</v>
      </c>
      <c r="V25" s="13">
        <f t="shared" si="2"/>
        <v>14.19</v>
      </c>
      <c r="W25" s="19">
        <v>15</v>
      </c>
      <c r="X25" s="18">
        <v>2.0299999999999998</v>
      </c>
      <c r="Y25" s="19">
        <v>26</v>
      </c>
      <c r="Z25" s="18">
        <v>3.51</v>
      </c>
      <c r="AA25" s="12">
        <f t="shared" si="3"/>
        <v>5.5399999999999991</v>
      </c>
      <c r="AB25" s="19">
        <v>44</v>
      </c>
      <c r="AC25" s="20">
        <v>5.95</v>
      </c>
      <c r="AD25" s="19"/>
    </row>
    <row r="26" spans="1:30" x14ac:dyDescent="0.25">
      <c r="A26" s="16" t="s">
        <v>102</v>
      </c>
      <c r="B26" s="16" t="s">
        <v>103</v>
      </c>
      <c r="C26" s="10">
        <f t="shared" si="0"/>
        <v>2</v>
      </c>
      <c r="D26" s="17">
        <v>1</v>
      </c>
      <c r="E26" s="18">
        <v>50</v>
      </c>
      <c r="F26" s="19">
        <v>0</v>
      </c>
      <c r="G26" s="18">
        <v>0</v>
      </c>
      <c r="H26" s="12">
        <v>50</v>
      </c>
      <c r="I26" s="19">
        <v>0</v>
      </c>
      <c r="J26" s="18">
        <v>0</v>
      </c>
      <c r="K26" s="19">
        <v>0</v>
      </c>
      <c r="L26" s="18">
        <v>0</v>
      </c>
      <c r="M26" s="19">
        <v>0</v>
      </c>
      <c r="N26" s="18">
        <v>0</v>
      </c>
      <c r="O26" s="12">
        <f t="shared" si="1"/>
        <v>0</v>
      </c>
      <c r="P26" s="19">
        <v>0</v>
      </c>
      <c r="Q26" s="18">
        <v>0</v>
      </c>
      <c r="R26" s="19">
        <v>1</v>
      </c>
      <c r="S26" s="18">
        <v>50</v>
      </c>
      <c r="T26" s="19">
        <v>0</v>
      </c>
      <c r="U26" s="18">
        <v>0</v>
      </c>
      <c r="V26" s="13">
        <f t="shared" si="2"/>
        <v>50</v>
      </c>
      <c r="W26" s="19">
        <v>0</v>
      </c>
      <c r="X26" s="18">
        <v>0</v>
      </c>
      <c r="Y26" s="19">
        <v>0</v>
      </c>
      <c r="Z26" s="18">
        <v>0</v>
      </c>
      <c r="AA26" s="12">
        <f t="shared" si="3"/>
        <v>0</v>
      </c>
      <c r="AB26" s="19">
        <v>0</v>
      </c>
      <c r="AC26" s="20">
        <v>0</v>
      </c>
      <c r="AD26" s="19"/>
    </row>
    <row r="27" spans="1:30" x14ac:dyDescent="0.25">
      <c r="A27" s="16"/>
      <c r="B27" s="16" t="s">
        <v>130</v>
      </c>
      <c r="C27" s="10">
        <f t="shared" si="0"/>
        <v>59</v>
      </c>
      <c r="D27" s="17">
        <v>30</v>
      </c>
      <c r="E27" s="18">
        <v>50.85</v>
      </c>
      <c r="F27" s="19">
        <v>10</v>
      </c>
      <c r="G27" s="18">
        <v>16.95</v>
      </c>
      <c r="H27" s="12">
        <v>67.8</v>
      </c>
      <c r="I27" s="19">
        <v>5</v>
      </c>
      <c r="J27" s="18">
        <v>8.4700000000000006</v>
      </c>
      <c r="K27" s="19">
        <v>3</v>
      </c>
      <c r="L27" s="18">
        <v>5.08</v>
      </c>
      <c r="M27" s="19">
        <v>4</v>
      </c>
      <c r="N27" s="18">
        <v>6.78</v>
      </c>
      <c r="O27" s="12">
        <f t="shared" si="1"/>
        <v>20.330000000000002</v>
      </c>
      <c r="P27" s="19">
        <v>1</v>
      </c>
      <c r="Q27" s="18">
        <v>1.69</v>
      </c>
      <c r="R27" s="19">
        <v>1</v>
      </c>
      <c r="S27" s="18">
        <v>1.69</v>
      </c>
      <c r="T27" s="19">
        <v>0</v>
      </c>
      <c r="U27" s="18">
        <v>0</v>
      </c>
      <c r="V27" s="13">
        <f t="shared" si="2"/>
        <v>3.38</v>
      </c>
      <c r="W27" s="19">
        <v>0</v>
      </c>
      <c r="X27" s="18">
        <v>0</v>
      </c>
      <c r="Y27" s="19">
        <v>1</v>
      </c>
      <c r="Z27" s="18">
        <v>1.69</v>
      </c>
      <c r="AA27" s="12">
        <f t="shared" si="3"/>
        <v>1.69</v>
      </c>
      <c r="AB27" s="19">
        <v>4</v>
      </c>
      <c r="AC27" s="20">
        <v>6.78</v>
      </c>
      <c r="AD27" s="19"/>
    </row>
    <row r="28" spans="1:30" x14ac:dyDescent="0.25">
      <c r="A28" s="16" t="s">
        <v>61</v>
      </c>
      <c r="B28" s="16" t="s">
        <v>63</v>
      </c>
      <c r="C28" s="10">
        <f t="shared" si="0"/>
        <v>182</v>
      </c>
      <c r="D28" s="17">
        <v>101</v>
      </c>
      <c r="E28" s="18">
        <v>55.49</v>
      </c>
      <c r="F28" s="19">
        <v>37</v>
      </c>
      <c r="G28" s="18">
        <v>20.329999999999998</v>
      </c>
      <c r="H28" s="12">
        <v>75.819999999999993</v>
      </c>
      <c r="I28" s="19">
        <v>11</v>
      </c>
      <c r="J28" s="18">
        <v>6.04</v>
      </c>
      <c r="K28" s="19">
        <v>13</v>
      </c>
      <c r="L28" s="18">
        <v>7.14</v>
      </c>
      <c r="M28" s="19">
        <v>9</v>
      </c>
      <c r="N28" s="18">
        <v>4.95</v>
      </c>
      <c r="O28" s="12">
        <f t="shared" si="1"/>
        <v>18.13</v>
      </c>
      <c r="P28" s="19">
        <v>2</v>
      </c>
      <c r="Q28" s="18">
        <v>1.1000000000000001</v>
      </c>
      <c r="R28" s="19">
        <v>6</v>
      </c>
      <c r="S28" s="18">
        <v>3.3</v>
      </c>
      <c r="T28" s="19">
        <v>0</v>
      </c>
      <c r="U28" s="18">
        <v>0</v>
      </c>
      <c r="V28" s="13">
        <f t="shared" si="2"/>
        <v>4.4000000000000004</v>
      </c>
      <c r="W28" s="19">
        <v>0</v>
      </c>
      <c r="X28" s="18">
        <v>0</v>
      </c>
      <c r="Y28" s="19">
        <v>1</v>
      </c>
      <c r="Z28" s="18">
        <v>0.55000000000000004</v>
      </c>
      <c r="AA28" s="12">
        <f t="shared" si="3"/>
        <v>0.55000000000000004</v>
      </c>
      <c r="AB28" s="19">
        <v>2</v>
      </c>
      <c r="AC28" s="20">
        <v>1.1000000000000001</v>
      </c>
      <c r="AD28" s="19"/>
    </row>
    <row r="29" spans="1:30" x14ac:dyDescent="0.25">
      <c r="A29" s="16" t="s">
        <v>40</v>
      </c>
      <c r="B29" s="16" t="s">
        <v>44</v>
      </c>
      <c r="C29" s="10">
        <f t="shared" si="0"/>
        <v>195</v>
      </c>
      <c r="D29" s="17">
        <v>32</v>
      </c>
      <c r="E29" s="21">
        <v>16.41</v>
      </c>
      <c r="F29" s="22">
        <v>22</v>
      </c>
      <c r="G29" s="18">
        <v>11.28</v>
      </c>
      <c r="H29" s="12">
        <v>27.689999999999998</v>
      </c>
      <c r="I29" s="19">
        <v>20</v>
      </c>
      <c r="J29" s="18">
        <v>10.26</v>
      </c>
      <c r="K29" s="19">
        <v>31</v>
      </c>
      <c r="L29" s="18">
        <v>15.9</v>
      </c>
      <c r="M29" s="19">
        <v>25</v>
      </c>
      <c r="N29" s="18">
        <v>12.82</v>
      </c>
      <c r="O29" s="12">
        <f t="shared" si="1"/>
        <v>38.980000000000004</v>
      </c>
      <c r="P29" s="19">
        <v>17</v>
      </c>
      <c r="Q29" s="18">
        <v>8.7200000000000006</v>
      </c>
      <c r="R29" s="19">
        <v>14</v>
      </c>
      <c r="S29" s="18">
        <v>7.18</v>
      </c>
      <c r="T29" s="19">
        <v>9</v>
      </c>
      <c r="U29" s="18">
        <v>4.62</v>
      </c>
      <c r="V29" s="13">
        <f t="shared" si="2"/>
        <v>20.52</v>
      </c>
      <c r="W29" s="19">
        <v>6</v>
      </c>
      <c r="X29" s="18">
        <v>3.08</v>
      </c>
      <c r="Y29" s="19">
        <v>13</v>
      </c>
      <c r="Z29" s="18">
        <v>6.67</v>
      </c>
      <c r="AA29" s="12">
        <f t="shared" si="3"/>
        <v>9.75</v>
      </c>
      <c r="AB29" s="19">
        <v>6</v>
      </c>
      <c r="AC29" s="20">
        <v>3.08</v>
      </c>
      <c r="AD29" s="23"/>
    </row>
    <row r="30" spans="1:30" x14ac:dyDescent="0.25">
      <c r="A30" s="16" t="s">
        <v>60</v>
      </c>
      <c r="B30" s="16" t="s">
        <v>60</v>
      </c>
      <c r="C30" s="10">
        <f t="shared" si="0"/>
        <v>558</v>
      </c>
      <c r="D30" s="24">
        <v>66</v>
      </c>
      <c r="E30" s="18">
        <v>11.83</v>
      </c>
      <c r="F30" s="19">
        <v>62</v>
      </c>
      <c r="G30" s="18">
        <v>11.11</v>
      </c>
      <c r="H30" s="12">
        <v>22.939999999999998</v>
      </c>
      <c r="I30" s="19">
        <v>65</v>
      </c>
      <c r="J30" s="18">
        <v>11.65</v>
      </c>
      <c r="K30" s="19">
        <v>74</v>
      </c>
      <c r="L30" s="18">
        <v>13.26</v>
      </c>
      <c r="M30" s="19">
        <v>79</v>
      </c>
      <c r="N30" s="18">
        <v>14.16</v>
      </c>
      <c r="O30" s="12">
        <f t="shared" si="1"/>
        <v>39.07</v>
      </c>
      <c r="P30" s="19">
        <v>52</v>
      </c>
      <c r="Q30" s="18">
        <v>9.32</v>
      </c>
      <c r="R30" s="19">
        <v>47</v>
      </c>
      <c r="S30" s="18">
        <v>8.42</v>
      </c>
      <c r="T30" s="19">
        <v>38</v>
      </c>
      <c r="U30" s="18">
        <v>6.81</v>
      </c>
      <c r="V30" s="13">
        <f t="shared" si="2"/>
        <v>24.55</v>
      </c>
      <c r="W30" s="19">
        <v>22</v>
      </c>
      <c r="X30" s="18">
        <v>3.94</v>
      </c>
      <c r="Y30" s="19">
        <v>28</v>
      </c>
      <c r="Z30" s="18">
        <v>5.0199999999999996</v>
      </c>
      <c r="AA30" s="12">
        <f t="shared" si="3"/>
        <v>8.9599999999999991</v>
      </c>
      <c r="AB30" s="19">
        <v>25</v>
      </c>
      <c r="AC30" s="20">
        <v>4.4800000000000004</v>
      </c>
      <c r="AD30" s="19"/>
    </row>
    <row r="31" spans="1:30" x14ac:dyDescent="0.25">
      <c r="A31" s="16" t="s">
        <v>68</v>
      </c>
      <c r="B31" s="16" t="s">
        <v>69</v>
      </c>
      <c r="C31" s="10">
        <f t="shared" si="0"/>
        <v>10</v>
      </c>
      <c r="D31" s="90">
        <v>9</v>
      </c>
      <c r="E31" s="18">
        <v>90</v>
      </c>
      <c r="F31" s="19">
        <v>0</v>
      </c>
      <c r="G31" s="18">
        <v>0</v>
      </c>
      <c r="H31" s="12">
        <v>90</v>
      </c>
      <c r="I31" s="19">
        <v>0</v>
      </c>
      <c r="J31" s="18">
        <v>0</v>
      </c>
      <c r="K31" s="19">
        <v>0</v>
      </c>
      <c r="L31" s="18">
        <v>0</v>
      </c>
      <c r="M31" s="19">
        <v>0</v>
      </c>
      <c r="N31" s="18">
        <v>0</v>
      </c>
      <c r="O31" s="12">
        <f t="shared" si="1"/>
        <v>0</v>
      </c>
      <c r="P31" s="19">
        <v>0</v>
      </c>
      <c r="Q31" s="18">
        <v>0</v>
      </c>
      <c r="R31" s="19">
        <v>0</v>
      </c>
      <c r="S31" s="18">
        <v>0</v>
      </c>
      <c r="T31" s="19">
        <v>0</v>
      </c>
      <c r="U31" s="18">
        <v>0</v>
      </c>
      <c r="V31" s="13">
        <f t="shared" si="2"/>
        <v>0</v>
      </c>
      <c r="W31" s="19">
        <v>0</v>
      </c>
      <c r="X31" s="18">
        <v>0</v>
      </c>
      <c r="Y31" s="19">
        <v>0</v>
      </c>
      <c r="Z31" s="18">
        <v>0</v>
      </c>
      <c r="AA31" s="12">
        <f t="shared" si="3"/>
        <v>0</v>
      </c>
      <c r="AB31" s="19">
        <v>1</v>
      </c>
      <c r="AC31" s="20">
        <v>10</v>
      </c>
      <c r="AD31" s="19"/>
    </row>
    <row r="32" spans="1:30" x14ac:dyDescent="0.25">
      <c r="A32" s="16" t="s">
        <v>58</v>
      </c>
      <c r="B32" s="16" t="s">
        <v>59</v>
      </c>
      <c r="C32" s="10">
        <f t="shared" si="0"/>
        <v>440</v>
      </c>
      <c r="D32" s="25">
        <v>257</v>
      </c>
      <c r="E32" s="18">
        <v>58.41</v>
      </c>
      <c r="F32" s="19">
        <v>64</v>
      </c>
      <c r="G32" s="18">
        <v>14.55</v>
      </c>
      <c r="H32" s="12">
        <v>72.959999999999994</v>
      </c>
      <c r="I32" s="19">
        <v>42</v>
      </c>
      <c r="J32" s="18">
        <v>9.5500000000000007</v>
      </c>
      <c r="K32" s="19">
        <v>32</v>
      </c>
      <c r="L32" s="18">
        <v>7.27</v>
      </c>
      <c r="M32" s="19">
        <v>20</v>
      </c>
      <c r="N32" s="18">
        <v>4.55</v>
      </c>
      <c r="O32" s="12">
        <f t="shared" si="1"/>
        <v>21.37</v>
      </c>
      <c r="P32" s="19">
        <v>13</v>
      </c>
      <c r="Q32" s="18">
        <v>2.95</v>
      </c>
      <c r="R32" s="19">
        <v>1</v>
      </c>
      <c r="S32" s="18">
        <v>0.23</v>
      </c>
      <c r="T32" s="19">
        <v>4</v>
      </c>
      <c r="U32" s="18">
        <v>0.91</v>
      </c>
      <c r="V32" s="13">
        <f t="shared" si="2"/>
        <v>4.09</v>
      </c>
      <c r="W32" s="19">
        <v>1</v>
      </c>
      <c r="X32" s="18">
        <v>0.23</v>
      </c>
      <c r="Y32" s="19">
        <v>3</v>
      </c>
      <c r="Z32" s="18">
        <v>0.68</v>
      </c>
      <c r="AA32" s="12">
        <f t="shared" si="3"/>
        <v>0.91</v>
      </c>
      <c r="AB32" s="19">
        <v>3</v>
      </c>
      <c r="AC32" s="20">
        <v>0.68</v>
      </c>
      <c r="AD32" s="19"/>
    </row>
    <row r="33" spans="1:30" x14ac:dyDescent="0.25">
      <c r="A33" s="16" t="s">
        <v>66</v>
      </c>
      <c r="B33" s="16" t="s">
        <v>67</v>
      </c>
      <c r="C33" s="10">
        <f t="shared" si="0"/>
        <v>470</v>
      </c>
      <c r="D33" s="17">
        <v>94</v>
      </c>
      <c r="E33" s="18">
        <v>20</v>
      </c>
      <c r="F33" s="19">
        <v>58</v>
      </c>
      <c r="G33" s="18">
        <v>12.34</v>
      </c>
      <c r="H33" s="12">
        <v>32.340000000000003</v>
      </c>
      <c r="I33" s="19">
        <v>46</v>
      </c>
      <c r="J33" s="18">
        <v>9.7899999999999991</v>
      </c>
      <c r="K33" s="19">
        <v>63</v>
      </c>
      <c r="L33" s="18">
        <v>13.4</v>
      </c>
      <c r="M33" s="19">
        <v>63</v>
      </c>
      <c r="N33" s="18">
        <v>13.4</v>
      </c>
      <c r="O33" s="12">
        <f t="shared" si="1"/>
        <v>36.589999999999996</v>
      </c>
      <c r="P33" s="19">
        <v>33</v>
      </c>
      <c r="Q33" s="18">
        <v>7.02</v>
      </c>
      <c r="R33" s="19">
        <v>48</v>
      </c>
      <c r="S33" s="18">
        <v>10.210000000000001</v>
      </c>
      <c r="T33" s="19">
        <v>22</v>
      </c>
      <c r="U33" s="18">
        <v>4.68</v>
      </c>
      <c r="V33" s="13">
        <f t="shared" si="2"/>
        <v>21.91</v>
      </c>
      <c r="W33" s="19">
        <v>8</v>
      </c>
      <c r="X33" s="18">
        <v>1.7</v>
      </c>
      <c r="Y33" s="19">
        <v>19</v>
      </c>
      <c r="Z33" s="18">
        <v>4.04</v>
      </c>
      <c r="AA33" s="12">
        <f t="shared" si="3"/>
        <v>5.74</v>
      </c>
      <c r="AB33" s="19">
        <v>16</v>
      </c>
      <c r="AC33" s="20">
        <v>3.4</v>
      </c>
      <c r="AD33" s="19"/>
    </row>
    <row r="34" spans="1:30" x14ac:dyDescent="0.25">
      <c r="A34" s="16" t="s">
        <v>61</v>
      </c>
      <c r="B34" s="16" t="s">
        <v>64</v>
      </c>
      <c r="C34" s="10">
        <f t="shared" si="0"/>
        <v>1045</v>
      </c>
      <c r="D34" s="17">
        <v>237</v>
      </c>
      <c r="E34" s="18">
        <v>22.68</v>
      </c>
      <c r="F34" s="19">
        <v>232</v>
      </c>
      <c r="G34" s="18">
        <v>22.2</v>
      </c>
      <c r="H34" s="12">
        <v>44.879999999999995</v>
      </c>
      <c r="I34" s="19">
        <v>132</v>
      </c>
      <c r="J34" s="18">
        <v>12.63</v>
      </c>
      <c r="K34" s="19">
        <v>178</v>
      </c>
      <c r="L34" s="18">
        <v>17.03</v>
      </c>
      <c r="M34" s="19">
        <v>109</v>
      </c>
      <c r="N34" s="18">
        <v>10.43</v>
      </c>
      <c r="O34" s="12">
        <f t="shared" si="1"/>
        <v>40.090000000000003</v>
      </c>
      <c r="P34" s="19">
        <v>49</v>
      </c>
      <c r="Q34" s="18">
        <v>4.6900000000000004</v>
      </c>
      <c r="R34" s="19">
        <v>31</v>
      </c>
      <c r="S34" s="18">
        <v>2.97</v>
      </c>
      <c r="T34" s="19">
        <v>29</v>
      </c>
      <c r="U34" s="18">
        <v>2.78</v>
      </c>
      <c r="V34" s="13">
        <f t="shared" si="2"/>
        <v>10.44</v>
      </c>
      <c r="W34" s="19">
        <v>9</v>
      </c>
      <c r="X34" s="18">
        <v>0.86</v>
      </c>
      <c r="Y34" s="19">
        <v>10</v>
      </c>
      <c r="Z34" s="18">
        <v>0.96</v>
      </c>
      <c r="AA34" s="12">
        <f t="shared" si="3"/>
        <v>1.8199999999999998</v>
      </c>
      <c r="AB34" s="19">
        <v>29</v>
      </c>
      <c r="AC34" s="20">
        <v>2.78</v>
      </c>
      <c r="AD34" s="19"/>
    </row>
    <row r="35" spans="1:30" x14ac:dyDescent="0.25">
      <c r="A35" s="16" t="s">
        <v>40</v>
      </c>
      <c r="B35" s="16" t="s">
        <v>45</v>
      </c>
      <c r="C35" s="10">
        <f t="shared" si="0"/>
        <v>123</v>
      </c>
      <c r="D35" s="17">
        <v>36</v>
      </c>
      <c r="E35" s="18">
        <v>29.27</v>
      </c>
      <c r="F35" s="19">
        <v>15</v>
      </c>
      <c r="G35" s="18">
        <v>12.2</v>
      </c>
      <c r="H35" s="12">
        <v>41.47</v>
      </c>
      <c r="I35" s="19">
        <v>15</v>
      </c>
      <c r="J35" s="18">
        <v>12.2</v>
      </c>
      <c r="K35" s="19">
        <v>23</v>
      </c>
      <c r="L35" s="18">
        <v>18.7</v>
      </c>
      <c r="M35" s="19">
        <v>6</v>
      </c>
      <c r="N35" s="18">
        <v>4.88</v>
      </c>
      <c r="O35" s="12">
        <f t="shared" si="1"/>
        <v>35.78</v>
      </c>
      <c r="P35" s="19">
        <v>6</v>
      </c>
      <c r="Q35" s="18">
        <v>4.88</v>
      </c>
      <c r="R35" s="19">
        <v>6</v>
      </c>
      <c r="S35" s="18">
        <v>4.88</v>
      </c>
      <c r="T35" s="19">
        <v>3</v>
      </c>
      <c r="U35" s="18">
        <v>2.44</v>
      </c>
      <c r="V35" s="13">
        <f t="shared" si="2"/>
        <v>12.2</v>
      </c>
      <c r="W35" s="19">
        <v>3</v>
      </c>
      <c r="X35" s="18">
        <v>2.44</v>
      </c>
      <c r="Y35" s="19">
        <v>3</v>
      </c>
      <c r="Z35" s="18">
        <v>2.44</v>
      </c>
      <c r="AA35" s="12">
        <f t="shared" si="3"/>
        <v>4.88</v>
      </c>
      <c r="AB35" s="19">
        <v>7</v>
      </c>
      <c r="AC35" s="20">
        <v>5.69</v>
      </c>
      <c r="AD35" s="19"/>
    </row>
    <row r="36" spans="1:30" x14ac:dyDescent="0.25">
      <c r="A36" s="16" t="s">
        <v>80</v>
      </c>
      <c r="B36" s="16" t="s">
        <v>83</v>
      </c>
      <c r="C36" s="10">
        <f t="shared" si="0"/>
        <v>206</v>
      </c>
      <c r="D36" s="24">
        <v>33</v>
      </c>
      <c r="E36" s="18">
        <v>16.02</v>
      </c>
      <c r="F36" s="19">
        <v>24</v>
      </c>
      <c r="G36" s="18">
        <v>11.65</v>
      </c>
      <c r="H36" s="12">
        <v>27.67</v>
      </c>
      <c r="I36" s="19">
        <v>24</v>
      </c>
      <c r="J36" s="18">
        <v>11.65</v>
      </c>
      <c r="K36" s="19">
        <v>27</v>
      </c>
      <c r="L36" s="18">
        <v>13.11</v>
      </c>
      <c r="M36" s="19">
        <v>11</v>
      </c>
      <c r="N36" s="18">
        <v>5.34</v>
      </c>
      <c r="O36" s="12">
        <f t="shared" si="1"/>
        <v>30.099999999999998</v>
      </c>
      <c r="P36" s="19">
        <v>11</v>
      </c>
      <c r="Q36" s="18">
        <v>5.34</v>
      </c>
      <c r="R36" s="19">
        <v>14</v>
      </c>
      <c r="S36" s="18">
        <v>6.8</v>
      </c>
      <c r="T36" s="19">
        <v>7</v>
      </c>
      <c r="U36" s="18">
        <v>3.4</v>
      </c>
      <c r="V36" s="13">
        <f t="shared" si="2"/>
        <v>15.540000000000001</v>
      </c>
      <c r="W36" s="19">
        <v>9</v>
      </c>
      <c r="X36" s="18">
        <v>4.37</v>
      </c>
      <c r="Y36" s="19">
        <v>13</v>
      </c>
      <c r="Z36" s="18">
        <v>6.31</v>
      </c>
      <c r="AA36" s="12">
        <f t="shared" si="3"/>
        <v>10.68</v>
      </c>
      <c r="AB36" s="19">
        <v>33</v>
      </c>
      <c r="AC36" s="20">
        <v>16.02</v>
      </c>
      <c r="AD36" s="19"/>
    </row>
    <row r="37" spans="1:30" x14ac:dyDescent="0.25">
      <c r="A37" s="16"/>
      <c r="B37" s="16" t="s">
        <v>105</v>
      </c>
      <c r="C37" s="10">
        <f t="shared" si="0"/>
        <v>904</v>
      </c>
      <c r="D37" s="17">
        <v>238</v>
      </c>
      <c r="E37" s="18">
        <v>26.33</v>
      </c>
      <c r="F37" s="19">
        <v>138</v>
      </c>
      <c r="G37" s="18">
        <v>15.27</v>
      </c>
      <c r="H37" s="12">
        <v>41.599999999999994</v>
      </c>
      <c r="I37" s="19">
        <v>108</v>
      </c>
      <c r="J37" s="18">
        <v>11.95</v>
      </c>
      <c r="K37" s="19">
        <v>141</v>
      </c>
      <c r="L37" s="18">
        <v>15.6</v>
      </c>
      <c r="M37" s="19">
        <v>72</v>
      </c>
      <c r="N37" s="18">
        <v>7.96</v>
      </c>
      <c r="O37" s="12">
        <f t="shared" si="1"/>
        <v>35.51</v>
      </c>
      <c r="P37" s="19">
        <v>51</v>
      </c>
      <c r="Q37" s="18">
        <v>5.64</v>
      </c>
      <c r="R37" s="19">
        <v>61</v>
      </c>
      <c r="S37" s="18">
        <v>6.75</v>
      </c>
      <c r="T37" s="19">
        <v>28</v>
      </c>
      <c r="U37" s="18">
        <v>3.1</v>
      </c>
      <c r="V37" s="13">
        <f t="shared" si="2"/>
        <v>15.49</v>
      </c>
      <c r="W37" s="19">
        <v>4</v>
      </c>
      <c r="X37" s="18">
        <v>0.44</v>
      </c>
      <c r="Y37" s="19">
        <v>23</v>
      </c>
      <c r="Z37" s="18">
        <v>2.54</v>
      </c>
      <c r="AA37" s="12">
        <f t="shared" si="3"/>
        <v>2.98</v>
      </c>
      <c r="AB37" s="19">
        <v>40</v>
      </c>
      <c r="AC37" s="20">
        <v>4.42</v>
      </c>
      <c r="AD37" s="19"/>
    </row>
    <row r="38" spans="1:30" x14ac:dyDescent="0.25">
      <c r="A38" s="16" t="s">
        <v>70</v>
      </c>
      <c r="B38" s="16" t="s">
        <v>70</v>
      </c>
      <c r="C38" s="10">
        <f t="shared" si="0"/>
        <v>457</v>
      </c>
      <c r="D38" s="17">
        <v>90</v>
      </c>
      <c r="E38" s="18">
        <v>19.690000000000001</v>
      </c>
      <c r="F38" s="19">
        <v>86</v>
      </c>
      <c r="G38" s="18">
        <v>18.82</v>
      </c>
      <c r="H38" s="12">
        <v>38.510000000000005</v>
      </c>
      <c r="I38" s="19">
        <v>58</v>
      </c>
      <c r="J38" s="18">
        <v>12.69</v>
      </c>
      <c r="K38" s="19">
        <v>76</v>
      </c>
      <c r="L38" s="18">
        <v>16.63</v>
      </c>
      <c r="M38" s="19">
        <v>32</v>
      </c>
      <c r="N38" s="18">
        <v>7</v>
      </c>
      <c r="O38" s="12">
        <f t="shared" si="1"/>
        <v>36.32</v>
      </c>
      <c r="P38" s="19">
        <v>23</v>
      </c>
      <c r="Q38" s="18">
        <v>5.03</v>
      </c>
      <c r="R38" s="19">
        <v>42</v>
      </c>
      <c r="S38" s="18">
        <v>9.19</v>
      </c>
      <c r="T38" s="19">
        <v>17</v>
      </c>
      <c r="U38" s="18">
        <v>3.72</v>
      </c>
      <c r="V38" s="13">
        <f t="shared" si="2"/>
        <v>17.939999999999998</v>
      </c>
      <c r="W38" s="19">
        <v>9</v>
      </c>
      <c r="X38" s="18">
        <v>1.97</v>
      </c>
      <c r="Y38" s="19">
        <v>10</v>
      </c>
      <c r="Z38" s="18">
        <v>2.19</v>
      </c>
      <c r="AA38" s="12">
        <f t="shared" si="3"/>
        <v>4.16</v>
      </c>
      <c r="AB38" s="19">
        <v>14</v>
      </c>
      <c r="AC38" s="20">
        <v>3.06</v>
      </c>
      <c r="AD38" s="19"/>
    </row>
    <row r="39" spans="1:30" x14ac:dyDescent="0.25">
      <c r="A39" s="16" t="s">
        <v>80</v>
      </c>
      <c r="B39" s="16" t="s">
        <v>84</v>
      </c>
      <c r="C39" s="10">
        <f t="shared" si="0"/>
        <v>100</v>
      </c>
      <c r="D39" s="17">
        <v>21</v>
      </c>
      <c r="E39" s="18">
        <v>21</v>
      </c>
      <c r="F39" s="19">
        <v>13</v>
      </c>
      <c r="G39" s="18">
        <v>13</v>
      </c>
      <c r="H39" s="12">
        <v>34</v>
      </c>
      <c r="I39" s="19">
        <v>8</v>
      </c>
      <c r="J39" s="18">
        <v>8</v>
      </c>
      <c r="K39" s="19">
        <v>15</v>
      </c>
      <c r="L39" s="18">
        <v>15</v>
      </c>
      <c r="M39" s="19">
        <v>8</v>
      </c>
      <c r="N39" s="18">
        <v>8</v>
      </c>
      <c r="O39" s="12">
        <f t="shared" si="1"/>
        <v>31</v>
      </c>
      <c r="P39" s="19">
        <v>7</v>
      </c>
      <c r="Q39" s="18">
        <v>7</v>
      </c>
      <c r="R39" s="19">
        <v>7</v>
      </c>
      <c r="S39" s="18">
        <v>7</v>
      </c>
      <c r="T39" s="19">
        <v>2</v>
      </c>
      <c r="U39" s="18">
        <v>2</v>
      </c>
      <c r="V39" s="13">
        <f t="shared" si="2"/>
        <v>16</v>
      </c>
      <c r="W39" s="19">
        <v>3</v>
      </c>
      <c r="X39" s="18">
        <v>3</v>
      </c>
      <c r="Y39" s="19">
        <v>2</v>
      </c>
      <c r="Z39" s="18">
        <v>2</v>
      </c>
      <c r="AA39" s="12">
        <f t="shared" si="3"/>
        <v>5</v>
      </c>
      <c r="AB39" s="19">
        <v>14</v>
      </c>
      <c r="AC39" s="20">
        <v>14</v>
      </c>
      <c r="AD39" s="19"/>
    </row>
    <row r="40" spans="1:30" x14ac:dyDescent="0.25">
      <c r="A40" s="16" t="s">
        <v>70</v>
      </c>
      <c r="B40" s="16" t="s">
        <v>71</v>
      </c>
      <c r="C40" s="10">
        <f t="shared" si="0"/>
        <v>77</v>
      </c>
      <c r="D40" s="17">
        <v>11</v>
      </c>
      <c r="E40" s="18">
        <v>14.29</v>
      </c>
      <c r="F40" s="19">
        <v>17</v>
      </c>
      <c r="G40" s="18">
        <v>22.08</v>
      </c>
      <c r="H40" s="12">
        <v>36.369999999999997</v>
      </c>
      <c r="I40" s="19">
        <v>11</v>
      </c>
      <c r="J40" s="18">
        <v>14.29</v>
      </c>
      <c r="K40" s="19">
        <v>14</v>
      </c>
      <c r="L40" s="18">
        <v>18.18</v>
      </c>
      <c r="M40" s="19">
        <v>6</v>
      </c>
      <c r="N40" s="18">
        <v>7.79</v>
      </c>
      <c r="O40" s="12">
        <f t="shared" si="1"/>
        <v>40.26</v>
      </c>
      <c r="P40" s="19">
        <v>6</v>
      </c>
      <c r="Q40" s="18">
        <v>7.79</v>
      </c>
      <c r="R40" s="19">
        <v>4</v>
      </c>
      <c r="S40" s="18">
        <v>5.19</v>
      </c>
      <c r="T40" s="19">
        <v>0</v>
      </c>
      <c r="U40" s="18">
        <v>0</v>
      </c>
      <c r="V40" s="13">
        <f t="shared" si="2"/>
        <v>12.98</v>
      </c>
      <c r="W40" s="19">
        <v>1</v>
      </c>
      <c r="X40" s="18">
        <v>1.3</v>
      </c>
      <c r="Y40" s="19">
        <v>1</v>
      </c>
      <c r="Z40" s="18">
        <v>1.3</v>
      </c>
      <c r="AA40" s="12">
        <f t="shared" si="3"/>
        <v>2.6</v>
      </c>
      <c r="AB40" s="19">
        <v>6</v>
      </c>
      <c r="AC40" s="20">
        <v>7.79</v>
      </c>
      <c r="AD40" s="19"/>
    </row>
    <row r="41" spans="1:30" x14ac:dyDescent="0.25">
      <c r="A41" s="16" t="s">
        <v>50</v>
      </c>
      <c r="B41" s="16" t="s">
        <v>53</v>
      </c>
      <c r="C41" s="10">
        <f t="shared" si="0"/>
        <v>20</v>
      </c>
      <c r="D41" s="17">
        <v>3</v>
      </c>
      <c r="E41" s="18">
        <v>15</v>
      </c>
      <c r="F41" s="19">
        <v>0</v>
      </c>
      <c r="G41" s="18">
        <v>0</v>
      </c>
      <c r="H41" s="12">
        <v>15</v>
      </c>
      <c r="I41" s="19">
        <v>0</v>
      </c>
      <c r="J41" s="18">
        <v>0</v>
      </c>
      <c r="K41" s="19">
        <v>4</v>
      </c>
      <c r="L41" s="18">
        <v>20</v>
      </c>
      <c r="M41" s="19">
        <v>4</v>
      </c>
      <c r="N41" s="18">
        <v>20</v>
      </c>
      <c r="O41" s="12">
        <f t="shared" si="1"/>
        <v>40</v>
      </c>
      <c r="P41" s="19">
        <v>4</v>
      </c>
      <c r="Q41" s="18">
        <v>20</v>
      </c>
      <c r="R41" s="19">
        <v>3</v>
      </c>
      <c r="S41" s="18">
        <v>15</v>
      </c>
      <c r="T41" s="19">
        <v>1</v>
      </c>
      <c r="U41" s="18">
        <v>5</v>
      </c>
      <c r="V41" s="13">
        <f t="shared" si="2"/>
        <v>40</v>
      </c>
      <c r="W41" s="19">
        <v>0</v>
      </c>
      <c r="X41" s="18">
        <v>0</v>
      </c>
      <c r="Y41" s="19">
        <v>0</v>
      </c>
      <c r="Z41" s="18">
        <v>0</v>
      </c>
      <c r="AA41" s="12">
        <f t="shared" si="3"/>
        <v>0</v>
      </c>
      <c r="AB41" s="19">
        <v>1</v>
      </c>
      <c r="AC41" s="20">
        <v>5</v>
      </c>
      <c r="AD41" s="19"/>
    </row>
    <row r="42" spans="1:30" x14ac:dyDescent="0.25">
      <c r="A42" s="16" t="s">
        <v>72</v>
      </c>
      <c r="B42" s="16" t="s">
        <v>73</v>
      </c>
      <c r="C42" s="10">
        <f t="shared" si="0"/>
        <v>23</v>
      </c>
      <c r="D42" s="24">
        <v>19</v>
      </c>
      <c r="E42" s="18">
        <v>82.61</v>
      </c>
      <c r="F42" s="19">
        <v>1</v>
      </c>
      <c r="G42" s="18">
        <v>4.3499999999999996</v>
      </c>
      <c r="H42" s="12">
        <v>86.96</v>
      </c>
      <c r="I42" s="19">
        <v>1</v>
      </c>
      <c r="J42" s="18">
        <v>4.3499999999999996</v>
      </c>
      <c r="K42" s="19">
        <v>2</v>
      </c>
      <c r="L42" s="18">
        <v>8.6999999999999993</v>
      </c>
      <c r="M42" s="19">
        <v>0</v>
      </c>
      <c r="N42" s="18">
        <v>0</v>
      </c>
      <c r="O42" s="12">
        <f t="shared" si="1"/>
        <v>13.049999999999999</v>
      </c>
      <c r="P42" s="19">
        <v>0</v>
      </c>
      <c r="Q42" s="18">
        <v>0</v>
      </c>
      <c r="R42" s="19">
        <v>0</v>
      </c>
      <c r="S42" s="18">
        <v>0</v>
      </c>
      <c r="T42" s="19">
        <v>0</v>
      </c>
      <c r="U42" s="18">
        <v>0</v>
      </c>
      <c r="V42" s="13">
        <f t="shared" si="2"/>
        <v>0</v>
      </c>
      <c r="W42" s="19">
        <v>0</v>
      </c>
      <c r="X42" s="18">
        <v>0</v>
      </c>
      <c r="Y42" s="19">
        <v>0</v>
      </c>
      <c r="Z42" s="18">
        <v>0</v>
      </c>
      <c r="AA42" s="12">
        <f t="shared" si="3"/>
        <v>0</v>
      </c>
      <c r="AB42" s="19">
        <v>0</v>
      </c>
      <c r="AC42" s="20">
        <v>0</v>
      </c>
      <c r="AD42" s="19"/>
    </row>
    <row r="43" spans="1:30" x14ac:dyDescent="0.25">
      <c r="A43" s="16" t="s">
        <v>74</v>
      </c>
      <c r="B43" s="16" t="s">
        <v>75</v>
      </c>
      <c r="C43" s="10">
        <f t="shared" si="0"/>
        <v>281</v>
      </c>
      <c r="D43" s="17">
        <v>61</v>
      </c>
      <c r="E43" s="18">
        <v>21.71</v>
      </c>
      <c r="F43" s="19">
        <v>55</v>
      </c>
      <c r="G43" s="18">
        <v>19.57</v>
      </c>
      <c r="H43" s="12">
        <v>41.28</v>
      </c>
      <c r="I43" s="19">
        <v>57</v>
      </c>
      <c r="J43" s="18">
        <v>20.28</v>
      </c>
      <c r="K43" s="19">
        <v>48</v>
      </c>
      <c r="L43" s="18">
        <v>17.079999999999998</v>
      </c>
      <c r="M43" s="19">
        <v>26</v>
      </c>
      <c r="N43" s="18">
        <v>9.25</v>
      </c>
      <c r="O43" s="12">
        <f t="shared" si="1"/>
        <v>46.61</v>
      </c>
      <c r="P43" s="19">
        <v>11</v>
      </c>
      <c r="Q43" s="18">
        <v>3.91</v>
      </c>
      <c r="R43" s="19">
        <v>6</v>
      </c>
      <c r="S43" s="18">
        <v>2.14</v>
      </c>
      <c r="T43" s="19">
        <v>7</v>
      </c>
      <c r="U43" s="18">
        <v>2.4900000000000002</v>
      </c>
      <c r="V43" s="13">
        <f t="shared" si="2"/>
        <v>8.5400000000000009</v>
      </c>
      <c r="W43" s="19">
        <v>2</v>
      </c>
      <c r="X43" s="18">
        <v>0.71</v>
      </c>
      <c r="Y43" s="19">
        <v>2</v>
      </c>
      <c r="Z43" s="18">
        <v>0.71</v>
      </c>
      <c r="AA43" s="12">
        <f t="shared" si="3"/>
        <v>1.42</v>
      </c>
      <c r="AB43" s="19">
        <v>6</v>
      </c>
      <c r="AC43" s="20">
        <v>2.14</v>
      </c>
      <c r="AD43" s="19"/>
    </row>
    <row r="44" spans="1:30" x14ac:dyDescent="0.25">
      <c r="A44" s="16" t="s">
        <v>76</v>
      </c>
      <c r="B44" s="16" t="s">
        <v>78</v>
      </c>
      <c r="C44" s="10">
        <f t="shared" si="0"/>
        <v>780</v>
      </c>
      <c r="D44" s="17">
        <v>92</v>
      </c>
      <c r="E44" s="18">
        <v>11.79</v>
      </c>
      <c r="F44" s="19">
        <v>89</v>
      </c>
      <c r="G44" s="18">
        <v>11.41</v>
      </c>
      <c r="H44" s="12">
        <v>23.2</v>
      </c>
      <c r="I44" s="19">
        <v>116</v>
      </c>
      <c r="J44" s="18">
        <v>14.87</v>
      </c>
      <c r="K44" s="19">
        <v>155</v>
      </c>
      <c r="L44" s="18">
        <v>19.87</v>
      </c>
      <c r="M44" s="19">
        <v>92</v>
      </c>
      <c r="N44" s="18">
        <v>11.79</v>
      </c>
      <c r="O44" s="12">
        <f t="shared" si="1"/>
        <v>46.53</v>
      </c>
      <c r="P44" s="19">
        <v>73</v>
      </c>
      <c r="Q44" s="18">
        <v>9.36</v>
      </c>
      <c r="R44" s="19">
        <v>67</v>
      </c>
      <c r="S44" s="18">
        <v>8.59</v>
      </c>
      <c r="T44" s="19">
        <v>27</v>
      </c>
      <c r="U44" s="18">
        <v>3.46</v>
      </c>
      <c r="V44" s="13">
        <f t="shared" si="2"/>
        <v>21.41</v>
      </c>
      <c r="W44" s="19">
        <v>8</v>
      </c>
      <c r="X44" s="18">
        <v>1.03</v>
      </c>
      <c r="Y44" s="19">
        <v>26</v>
      </c>
      <c r="Z44" s="18">
        <v>3.33</v>
      </c>
      <c r="AA44" s="12">
        <f t="shared" si="3"/>
        <v>4.3600000000000003</v>
      </c>
      <c r="AB44" s="19">
        <v>35</v>
      </c>
      <c r="AC44" s="20">
        <v>4.49</v>
      </c>
      <c r="AD44" s="19"/>
    </row>
    <row r="45" spans="1:30" x14ac:dyDescent="0.25">
      <c r="A45" s="16"/>
      <c r="B45" s="16" t="s">
        <v>106</v>
      </c>
      <c r="C45" s="10">
        <f t="shared" si="0"/>
        <v>49</v>
      </c>
      <c r="D45" s="17">
        <v>40</v>
      </c>
      <c r="E45" s="18">
        <v>81.63</v>
      </c>
      <c r="F45" s="19">
        <v>7</v>
      </c>
      <c r="G45" s="18">
        <v>14.29</v>
      </c>
      <c r="H45" s="12">
        <v>95.919999999999987</v>
      </c>
      <c r="I45" s="19">
        <v>0</v>
      </c>
      <c r="J45" s="18">
        <v>0</v>
      </c>
      <c r="K45" s="19">
        <v>0</v>
      </c>
      <c r="L45" s="18">
        <v>0</v>
      </c>
      <c r="M45" s="19">
        <v>0</v>
      </c>
      <c r="N45" s="18">
        <v>0</v>
      </c>
      <c r="O45" s="12">
        <f t="shared" si="1"/>
        <v>0</v>
      </c>
      <c r="P45" s="19">
        <v>0</v>
      </c>
      <c r="Q45" s="18">
        <v>0</v>
      </c>
      <c r="R45" s="19">
        <v>0</v>
      </c>
      <c r="S45" s="18">
        <v>0</v>
      </c>
      <c r="T45" s="19">
        <v>1</v>
      </c>
      <c r="U45" s="18">
        <v>2.04</v>
      </c>
      <c r="V45" s="13">
        <f t="shared" si="2"/>
        <v>2.04</v>
      </c>
      <c r="W45" s="19">
        <v>0</v>
      </c>
      <c r="X45" s="18">
        <v>0</v>
      </c>
      <c r="Y45" s="19">
        <v>1</v>
      </c>
      <c r="Z45" s="18">
        <v>2.04</v>
      </c>
      <c r="AA45" s="12">
        <f t="shared" si="3"/>
        <v>2.04</v>
      </c>
      <c r="AB45" s="19">
        <v>0</v>
      </c>
      <c r="AC45" s="20">
        <v>0</v>
      </c>
      <c r="AD45" s="19"/>
    </row>
    <row r="46" spans="1:30" x14ac:dyDescent="0.25">
      <c r="A46" s="16"/>
      <c r="B46" s="16" t="s">
        <v>131</v>
      </c>
      <c r="C46" s="10">
        <f t="shared" si="0"/>
        <v>45</v>
      </c>
      <c r="D46" s="17">
        <v>31</v>
      </c>
      <c r="E46" s="18">
        <v>68.89</v>
      </c>
      <c r="F46" s="19">
        <v>9</v>
      </c>
      <c r="G46" s="18">
        <v>20</v>
      </c>
      <c r="H46" s="12">
        <v>88.89</v>
      </c>
      <c r="I46" s="19">
        <v>2</v>
      </c>
      <c r="J46" s="18">
        <v>4.4400000000000004</v>
      </c>
      <c r="K46" s="19">
        <v>0</v>
      </c>
      <c r="L46" s="18">
        <v>0</v>
      </c>
      <c r="M46" s="19">
        <v>2</v>
      </c>
      <c r="N46" s="18">
        <v>4.4400000000000004</v>
      </c>
      <c r="O46" s="12">
        <f t="shared" si="1"/>
        <v>8.8800000000000008</v>
      </c>
      <c r="P46" s="19">
        <v>0</v>
      </c>
      <c r="Q46" s="18">
        <v>0</v>
      </c>
      <c r="R46" s="19">
        <v>0</v>
      </c>
      <c r="S46" s="18">
        <v>0</v>
      </c>
      <c r="T46" s="19">
        <v>0</v>
      </c>
      <c r="U46" s="18">
        <v>0</v>
      </c>
      <c r="V46" s="13">
        <f t="shared" si="2"/>
        <v>0</v>
      </c>
      <c r="W46" s="19">
        <v>0</v>
      </c>
      <c r="X46" s="18">
        <v>0</v>
      </c>
      <c r="Y46" s="19">
        <v>0</v>
      </c>
      <c r="Z46" s="18">
        <v>0</v>
      </c>
      <c r="AA46" s="12">
        <f t="shared" si="3"/>
        <v>0</v>
      </c>
      <c r="AB46" s="19">
        <v>1</v>
      </c>
      <c r="AC46" s="20">
        <v>2.2200000000000002</v>
      </c>
      <c r="AD46" s="19"/>
    </row>
    <row r="47" spans="1:30" x14ac:dyDescent="0.25">
      <c r="A47" s="16"/>
      <c r="B47" s="16" t="s">
        <v>107</v>
      </c>
      <c r="C47" s="10">
        <f t="shared" si="0"/>
        <v>167</v>
      </c>
      <c r="D47" s="17">
        <v>103</v>
      </c>
      <c r="E47" s="18">
        <v>61.68</v>
      </c>
      <c r="F47" s="19">
        <v>18</v>
      </c>
      <c r="G47" s="18">
        <v>10.78</v>
      </c>
      <c r="H47" s="12">
        <v>72.459999999999994</v>
      </c>
      <c r="I47" s="19">
        <v>17</v>
      </c>
      <c r="J47" s="18">
        <v>10.18</v>
      </c>
      <c r="K47" s="19">
        <v>13</v>
      </c>
      <c r="L47" s="18">
        <v>7.78</v>
      </c>
      <c r="M47" s="19">
        <v>6</v>
      </c>
      <c r="N47" s="18">
        <v>3.59</v>
      </c>
      <c r="O47" s="12">
        <f t="shared" si="1"/>
        <v>21.55</v>
      </c>
      <c r="P47" s="19">
        <v>5</v>
      </c>
      <c r="Q47" s="18">
        <v>2.99</v>
      </c>
      <c r="R47" s="19">
        <v>0</v>
      </c>
      <c r="S47" s="18">
        <v>0</v>
      </c>
      <c r="T47" s="19">
        <v>0</v>
      </c>
      <c r="U47" s="18">
        <v>0</v>
      </c>
      <c r="V47" s="13">
        <f t="shared" si="2"/>
        <v>2.99</v>
      </c>
      <c r="W47" s="19">
        <v>1</v>
      </c>
      <c r="X47" s="18">
        <v>0.6</v>
      </c>
      <c r="Y47" s="19">
        <v>0</v>
      </c>
      <c r="Z47" s="18">
        <v>0</v>
      </c>
      <c r="AA47" s="12">
        <f t="shared" si="3"/>
        <v>0.6</v>
      </c>
      <c r="AB47" s="19">
        <v>4</v>
      </c>
      <c r="AC47" s="20">
        <v>2.4</v>
      </c>
      <c r="AD47" s="19"/>
    </row>
    <row r="48" spans="1:30" x14ac:dyDescent="0.25">
      <c r="A48" s="16" t="s">
        <v>95</v>
      </c>
      <c r="B48" s="16" t="s">
        <v>96</v>
      </c>
      <c r="C48" s="10">
        <f t="shared" si="0"/>
        <v>4</v>
      </c>
      <c r="D48" s="24">
        <v>2</v>
      </c>
      <c r="E48" s="18">
        <v>50</v>
      </c>
      <c r="F48" s="19">
        <v>1</v>
      </c>
      <c r="G48" s="18">
        <v>25</v>
      </c>
      <c r="H48" s="12">
        <v>75</v>
      </c>
      <c r="I48" s="19">
        <v>0</v>
      </c>
      <c r="J48" s="18">
        <v>0</v>
      </c>
      <c r="K48" s="19">
        <v>1</v>
      </c>
      <c r="L48" s="18">
        <v>25</v>
      </c>
      <c r="M48" s="19">
        <v>0</v>
      </c>
      <c r="N48" s="18">
        <v>0</v>
      </c>
      <c r="O48" s="12">
        <f t="shared" si="1"/>
        <v>25</v>
      </c>
      <c r="P48" s="19">
        <v>0</v>
      </c>
      <c r="Q48" s="18">
        <v>0</v>
      </c>
      <c r="R48" s="19">
        <v>0</v>
      </c>
      <c r="S48" s="18">
        <v>0</v>
      </c>
      <c r="T48" s="19">
        <v>0</v>
      </c>
      <c r="U48" s="18">
        <v>0</v>
      </c>
      <c r="V48" s="13">
        <f t="shared" si="2"/>
        <v>0</v>
      </c>
      <c r="W48" s="19">
        <v>0</v>
      </c>
      <c r="X48" s="18">
        <v>0</v>
      </c>
      <c r="Y48" s="19">
        <v>0</v>
      </c>
      <c r="Z48" s="18">
        <v>0</v>
      </c>
      <c r="AA48" s="12">
        <f t="shared" si="3"/>
        <v>0</v>
      </c>
      <c r="AB48" s="19">
        <v>0</v>
      </c>
      <c r="AC48" s="20">
        <v>0</v>
      </c>
      <c r="AD48" s="19"/>
    </row>
    <row r="49" spans="1:30" x14ac:dyDescent="0.25">
      <c r="A49" s="16" t="s">
        <v>80</v>
      </c>
      <c r="B49" s="16" t="s">
        <v>85</v>
      </c>
      <c r="C49" s="10">
        <f t="shared" si="0"/>
        <v>48</v>
      </c>
      <c r="D49" s="17">
        <v>6</v>
      </c>
      <c r="E49" s="18">
        <v>12.5</v>
      </c>
      <c r="F49" s="19">
        <v>4</v>
      </c>
      <c r="G49" s="18">
        <v>8.33</v>
      </c>
      <c r="H49" s="12">
        <v>20.83</v>
      </c>
      <c r="I49" s="19">
        <v>8</v>
      </c>
      <c r="J49" s="18">
        <v>16.670000000000002</v>
      </c>
      <c r="K49" s="19">
        <v>8</v>
      </c>
      <c r="L49" s="18">
        <v>16.670000000000002</v>
      </c>
      <c r="M49" s="19">
        <v>2</v>
      </c>
      <c r="N49" s="18">
        <v>4.17</v>
      </c>
      <c r="O49" s="12">
        <f t="shared" si="1"/>
        <v>37.510000000000005</v>
      </c>
      <c r="P49" s="19">
        <v>3</v>
      </c>
      <c r="Q49" s="18">
        <v>6.25</v>
      </c>
      <c r="R49" s="19">
        <v>2</v>
      </c>
      <c r="S49" s="18">
        <v>4.17</v>
      </c>
      <c r="T49" s="19">
        <v>2</v>
      </c>
      <c r="U49" s="18">
        <v>4.17</v>
      </c>
      <c r="V49" s="13">
        <f t="shared" si="2"/>
        <v>14.59</v>
      </c>
      <c r="W49" s="19">
        <v>5</v>
      </c>
      <c r="X49" s="18">
        <v>10.42</v>
      </c>
      <c r="Y49" s="19">
        <v>8</v>
      </c>
      <c r="Z49" s="18">
        <v>16.670000000000002</v>
      </c>
      <c r="AA49" s="12">
        <f t="shared" si="3"/>
        <v>27.090000000000003</v>
      </c>
      <c r="AB49" s="19">
        <v>0</v>
      </c>
      <c r="AC49" s="20">
        <v>0</v>
      </c>
      <c r="AD49" s="19"/>
    </row>
    <row r="50" spans="1:30" x14ac:dyDescent="0.25">
      <c r="A50" s="16" t="s">
        <v>50</v>
      </c>
      <c r="B50" s="16" t="s">
        <v>54</v>
      </c>
      <c r="C50" s="10">
        <f t="shared" si="0"/>
        <v>127</v>
      </c>
      <c r="D50" s="17">
        <v>32</v>
      </c>
      <c r="E50" s="18">
        <v>25.2</v>
      </c>
      <c r="F50" s="19">
        <v>8</v>
      </c>
      <c r="G50" s="18">
        <v>6.3</v>
      </c>
      <c r="H50" s="12">
        <v>31.5</v>
      </c>
      <c r="I50" s="19">
        <v>20</v>
      </c>
      <c r="J50" s="18">
        <v>15.75</v>
      </c>
      <c r="K50" s="19">
        <v>18</v>
      </c>
      <c r="L50" s="18">
        <v>14.17</v>
      </c>
      <c r="M50" s="19">
        <v>12</v>
      </c>
      <c r="N50" s="18">
        <v>9.4499999999999993</v>
      </c>
      <c r="O50" s="12">
        <f t="shared" si="1"/>
        <v>39.370000000000005</v>
      </c>
      <c r="P50" s="19">
        <v>7</v>
      </c>
      <c r="Q50" s="18">
        <v>5.51</v>
      </c>
      <c r="R50" s="19">
        <v>9</v>
      </c>
      <c r="S50" s="18">
        <v>7.09</v>
      </c>
      <c r="T50" s="19">
        <v>5</v>
      </c>
      <c r="U50" s="18">
        <v>3.94</v>
      </c>
      <c r="V50" s="13">
        <f t="shared" si="2"/>
        <v>16.54</v>
      </c>
      <c r="W50" s="19">
        <v>2</v>
      </c>
      <c r="X50" s="18">
        <v>1.57</v>
      </c>
      <c r="Y50" s="19">
        <v>8</v>
      </c>
      <c r="Z50" s="18">
        <v>6.3</v>
      </c>
      <c r="AA50" s="12">
        <f t="shared" si="3"/>
        <v>7.87</v>
      </c>
      <c r="AB50" s="19">
        <v>6</v>
      </c>
      <c r="AC50" s="20">
        <v>4.72</v>
      </c>
      <c r="AD50" s="19"/>
    </row>
    <row r="51" spans="1:30" x14ac:dyDescent="0.25">
      <c r="A51" s="16" t="s">
        <v>61</v>
      </c>
      <c r="B51" s="16" t="s">
        <v>65</v>
      </c>
      <c r="C51" s="10">
        <f t="shared" si="0"/>
        <v>250</v>
      </c>
      <c r="D51" s="24">
        <v>95</v>
      </c>
      <c r="E51" s="18">
        <v>38</v>
      </c>
      <c r="F51" s="19">
        <v>31</v>
      </c>
      <c r="G51" s="18">
        <v>12.4</v>
      </c>
      <c r="H51" s="12">
        <v>50.4</v>
      </c>
      <c r="I51" s="19">
        <v>35</v>
      </c>
      <c r="J51" s="18">
        <v>14</v>
      </c>
      <c r="K51" s="19">
        <v>40</v>
      </c>
      <c r="L51" s="18">
        <v>16</v>
      </c>
      <c r="M51" s="19">
        <v>18</v>
      </c>
      <c r="N51" s="18">
        <v>7.2</v>
      </c>
      <c r="O51" s="12">
        <f t="shared" si="1"/>
        <v>37.200000000000003</v>
      </c>
      <c r="P51" s="19">
        <v>6</v>
      </c>
      <c r="Q51" s="18">
        <v>2.4</v>
      </c>
      <c r="R51" s="19">
        <v>8</v>
      </c>
      <c r="S51" s="18">
        <v>3.2</v>
      </c>
      <c r="T51" s="19">
        <v>3</v>
      </c>
      <c r="U51" s="18">
        <v>1.2</v>
      </c>
      <c r="V51" s="13">
        <f t="shared" si="2"/>
        <v>6.8</v>
      </c>
      <c r="W51" s="19">
        <v>1</v>
      </c>
      <c r="X51" s="18">
        <v>0.4</v>
      </c>
      <c r="Y51" s="19">
        <v>2</v>
      </c>
      <c r="Z51" s="18">
        <v>0.8</v>
      </c>
      <c r="AA51" s="12">
        <f t="shared" si="3"/>
        <v>1.2000000000000002</v>
      </c>
      <c r="AB51" s="19">
        <v>11</v>
      </c>
      <c r="AC51" s="20">
        <v>4.4000000000000004</v>
      </c>
      <c r="AD51" s="19"/>
    </row>
    <row r="52" spans="1:30" x14ac:dyDescent="0.25">
      <c r="A52" s="16" t="s">
        <v>32</v>
      </c>
      <c r="B52" s="16" t="s">
        <v>34</v>
      </c>
      <c r="C52" s="10">
        <f t="shared" si="0"/>
        <v>57</v>
      </c>
      <c r="D52" s="17">
        <v>48</v>
      </c>
      <c r="E52" s="18">
        <v>84.21</v>
      </c>
      <c r="F52" s="19">
        <v>6</v>
      </c>
      <c r="G52" s="18">
        <v>10.53</v>
      </c>
      <c r="H52" s="12">
        <v>94.74</v>
      </c>
      <c r="I52" s="19">
        <v>1</v>
      </c>
      <c r="J52" s="18">
        <v>1.75</v>
      </c>
      <c r="K52" s="19">
        <v>0</v>
      </c>
      <c r="L52" s="18">
        <v>0</v>
      </c>
      <c r="M52" s="19">
        <v>0</v>
      </c>
      <c r="N52" s="18">
        <v>0</v>
      </c>
      <c r="O52" s="12">
        <f t="shared" si="1"/>
        <v>1.75</v>
      </c>
      <c r="P52" s="19">
        <v>1</v>
      </c>
      <c r="Q52" s="18">
        <v>1.75</v>
      </c>
      <c r="R52" s="19">
        <v>0</v>
      </c>
      <c r="S52" s="18">
        <v>0</v>
      </c>
      <c r="T52" s="19">
        <v>0</v>
      </c>
      <c r="U52" s="18">
        <v>0</v>
      </c>
      <c r="V52" s="13">
        <f t="shared" si="2"/>
        <v>1.75</v>
      </c>
      <c r="W52" s="19">
        <v>0</v>
      </c>
      <c r="X52" s="18">
        <v>0</v>
      </c>
      <c r="Y52" s="19">
        <v>0</v>
      </c>
      <c r="Z52" s="18">
        <v>0</v>
      </c>
      <c r="AA52" s="12">
        <f t="shared" si="3"/>
        <v>0</v>
      </c>
      <c r="AB52" s="19">
        <v>1</v>
      </c>
      <c r="AC52" s="20">
        <v>1.75</v>
      </c>
      <c r="AD52" s="19"/>
    </row>
    <row r="53" spans="1:30" x14ac:dyDescent="0.25">
      <c r="A53" s="16" t="s">
        <v>79</v>
      </c>
      <c r="B53" s="16" t="s">
        <v>79</v>
      </c>
      <c r="C53" s="10">
        <f t="shared" si="0"/>
        <v>675</v>
      </c>
      <c r="D53" s="26">
        <v>193</v>
      </c>
      <c r="E53" s="21">
        <v>28.59</v>
      </c>
      <c r="F53" s="27">
        <v>78</v>
      </c>
      <c r="G53" s="18">
        <v>11.56</v>
      </c>
      <c r="H53" s="12">
        <v>40.15</v>
      </c>
      <c r="I53" s="23">
        <v>60</v>
      </c>
      <c r="J53" s="18">
        <v>8.89</v>
      </c>
      <c r="K53" s="23">
        <v>93</v>
      </c>
      <c r="L53" s="18">
        <v>13.78</v>
      </c>
      <c r="M53" s="23">
        <v>63</v>
      </c>
      <c r="N53" s="18">
        <v>9.33</v>
      </c>
      <c r="O53" s="12">
        <f t="shared" si="1"/>
        <v>32</v>
      </c>
      <c r="P53" s="23">
        <v>39</v>
      </c>
      <c r="Q53" s="18">
        <v>5.78</v>
      </c>
      <c r="R53" s="23">
        <v>43</v>
      </c>
      <c r="S53" s="18">
        <v>6.37</v>
      </c>
      <c r="T53" s="23">
        <v>38</v>
      </c>
      <c r="U53" s="18">
        <v>5.63</v>
      </c>
      <c r="V53" s="13">
        <f t="shared" si="2"/>
        <v>17.78</v>
      </c>
      <c r="W53" s="23">
        <v>8</v>
      </c>
      <c r="X53" s="18">
        <v>1.19</v>
      </c>
      <c r="Y53" s="23">
        <v>29</v>
      </c>
      <c r="Z53" s="18">
        <v>4.3</v>
      </c>
      <c r="AA53" s="12">
        <f t="shared" si="3"/>
        <v>5.49</v>
      </c>
      <c r="AB53" s="23">
        <v>31</v>
      </c>
      <c r="AC53" s="20">
        <v>4.59</v>
      </c>
      <c r="AD53" s="19"/>
    </row>
    <row r="54" spans="1:30" x14ac:dyDescent="0.25">
      <c r="A54" s="16" t="s">
        <v>80</v>
      </c>
      <c r="B54" s="16" t="s">
        <v>80</v>
      </c>
      <c r="C54" s="10">
        <f t="shared" si="0"/>
        <v>26</v>
      </c>
      <c r="D54" s="26">
        <v>19</v>
      </c>
      <c r="E54" s="21">
        <v>73.08</v>
      </c>
      <c r="F54" s="27">
        <v>5</v>
      </c>
      <c r="G54" s="18">
        <v>19.23</v>
      </c>
      <c r="H54" s="12">
        <v>92.31</v>
      </c>
      <c r="I54" s="23">
        <v>1</v>
      </c>
      <c r="J54" s="18">
        <v>3.85</v>
      </c>
      <c r="K54" s="23">
        <v>0</v>
      </c>
      <c r="L54" s="18">
        <v>0</v>
      </c>
      <c r="M54" s="23">
        <v>0</v>
      </c>
      <c r="N54" s="18">
        <v>0</v>
      </c>
      <c r="O54" s="12">
        <f t="shared" si="1"/>
        <v>3.85</v>
      </c>
      <c r="P54" s="23">
        <v>0</v>
      </c>
      <c r="Q54" s="18">
        <v>0</v>
      </c>
      <c r="R54" s="23">
        <v>1</v>
      </c>
      <c r="S54" s="18">
        <v>3.85</v>
      </c>
      <c r="T54" s="23">
        <v>0</v>
      </c>
      <c r="U54" s="18">
        <v>0</v>
      </c>
      <c r="V54" s="13">
        <f t="shared" si="2"/>
        <v>3.85</v>
      </c>
      <c r="W54" s="23">
        <v>0</v>
      </c>
      <c r="X54" s="18">
        <v>0</v>
      </c>
      <c r="Y54" s="23">
        <v>0</v>
      </c>
      <c r="Z54" s="18">
        <v>0</v>
      </c>
      <c r="AA54" s="12">
        <f t="shared" si="3"/>
        <v>0</v>
      </c>
      <c r="AB54" s="23">
        <v>0</v>
      </c>
      <c r="AC54" s="20">
        <v>0</v>
      </c>
      <c r="AD54" s="19"/>
    </row>
    <row r="55" spans="1:30" x14ac:dyDescent="0.25">
      <c r="A55" s="16" t="s">
        <v>40</v>
      </c>
      <c r="B55" s="16" t="s">
        <v>46</v>
      </c>
      <c r="C55" s="10">
        <f t="shared" si="0"/>
        <v>306</v>
      </c>
      <c r="D55" s="17">
        <v>67</v>
      </c>
      <c r="E55" s="18">
        <v>21.9</v>
      </c>
      <c r="F55" s="19">
        <v>47</v>
      </c>
      <c r="G55" s="18">
        <v>15.36</v>
      </c>
      <c r="H55" s="12">
        <v>37.26</v>
      </c>
      <c r="I55" s="19">
        <v>64</v>
      </c>
      <c r="J55" s="18">
        <v>20.92</v>
      </c>
      <c r="K55" s="19">
        <v>52</v>
      </c>
      <c r="L55" s="18">
        <v>16.989999999999998</v>
      </c>
      <c r="M55" s="19">
        <v>25</v>
      </c>
      <c r="N55" s="18">
        <v>8.17</v>
      </c>
      <c r="O55" s="12">
        <f t="shared" si="1"/>
        <v>46.08</v>
      </c>
      <c r="P55" s="19">
        <v>17</v>
      </c>
      <c r="Q55" s="18">
        <v>5.56</v>
      </c>
      <c r="R55" s="19">
        <v>19</v>
      </c>
      <c r="S55" s="18">
        <v>6.21</v>
      </c>
      <c r="T55" s="19">
        <v>6</v>
      </c>
      <c r="U55" s="18">
        <v>1.96</v>
      </c>
      <c r="V55" s="13">
        <f t="shared" si="2"/>
        <v>13.73</v>
      </c>
      <c r="W55" s="19">
        <v>1</v>
      </c>
      <c r="X55" s="18">
        <v>0.33</v>
      </c>
      <c r="Y55" s="19">
        <v>5</v>
      </c>
      <c r="Z55" s="18">
        <v>1.63</v>
      </c>
      <c r="AA55" s="12">
        <f t="shared" si="3"/>
        <v>1.96</v>
      </c>
      <c r="AB55" s="19">
        <v>3</v>
      </c>
      <c r="AC55" s="20">
        <v>0.98</v>
      </c>
      <c r="AD55" s="19"/>
    </row>
    <row r="56" spans="1:30" x14ac:dyDescent="0.25">
      <c r="A56" s="16" t="s">
        <v>40</v>
      </c>
      <c r="B56" s="16" t="s">
        <v>47</v>
      </c>
      <c r="C56" s="10">
        <f t="shared" si="0"/>
        <v>158</v>
      </c>
      <c r="D56" s="24">
        <v>30</v>
      </c>
      <c r="E56" s="18">
        <v>18.989999999999998</v>
      </c>
      <c r="F56" s="19">
        <v>19</v>
      </c>
      <c r="G56" s="18">
        <v>12.03</v>
      </c>
      <c r="H56" s="12">
        <v>31.019999999999996</v>
      </c>
      <c r="I56" s="19">
        <v>18</v>
      </c>
      <c r="J56" s="18">
        <v>11.39</v>
      </c>
      <c r="K56" s="19">
        <v>36</v>
      </c>
      <c r="L56" s="18">
        <v>22.78</v>
      </c>
      <c r="M56" s="19">
        <v>20</v>
      </c>
      <c r="N56" s="18">
        <v>12.66</v>
      </c>
      <c r="O56" s="12">
        <f t="shared" si="1"/>
        <v>46.83</v>
      </c>
      <c r="P56" s="19">
        <v>15</v>
      </c>
      <c r="Q56" s="18">
        <v>9.49</v>
      </c>
      <c r="R56" s="19">
        <v>10</v>
      </c>
      <c r="S56" s="18">
        <v>6.33</v>
      </c>
      <c r="T56" s="19">
        <v>3</v>
      </c>
      <c r="U56" s="18">
        <v>1.9</v>
      </c>
      <c r="V56" s="13">
        <f t="shared" si="2"/>
        <v>17.72</v>
      </c>
      <c r="W56" s="19">
        <v>3</v>
      </c>
      <c r="X56" s="18">
        <v>1.9</v>
      </c>
      <c r="Y56" s="19">
        <v>3</v>
      </c>
      <c r="Z56" s="18">
        <v>1.9</v>
      </c>
      <c r="AA56" s="12">
        <f t="shared" si="3"/>
        <v>3.8</v>
      </c>
      <c r="AB56" s="19">
        <v>1</v>
      </c>
      <c r="AC56" s="20">
        <v>0.63</v>
      </c>
      <c r="AD56" s="19"/>
    </row>
    <row r="57" spans="1:30" x14ac:dyDescent="0.25">
      <c r="A57" s="16" t="s">
        <v>40</v>
      </c>
      <c r="B57" s="16" t="s">
        <v>48</v>
      </c>
      <c r="C57" s="10">
        <f t="shared" si="0"/>
        <v>366</v>
      </c>
      <c r="D57" s="24">
        <v>67</v>
      </c>
      <c r="E57" s="18">
        <v>18.309999999999999</v>
      </c>
      <c r="F57" s="19">
        <v>53</v>
      </c>
      <c r="G57" s="18">
        <v>14.48</v>
      </c>
      <c r="H57" s="12">
        <v>32.79</v>
      </c>
      <c r="I57" s="19">
        <v>60</v>
      </c>
      <c r="J57" s="18">
        <v>16.39</v>
      </c>
      <c r="K57" s="19">
        <v>75</v>
      </c>
      <c r="L57" s="18">
        <v>20.49</v>
      </c>
      <c r="M57" s="19">
        <v>43</v>
      </c>
      <c r="N57" s="18">
        <v>11.75</v>
      </c>
      <c r="O57" s="12">
        <f t="shared" si="1"/>
        <v>48.629999999999995</v>
      </c>
      <c r="P57" s="19">
        <v>40</v>
      </c>
      <c r="Q57" s="18">
        <v>10.93</v>
      </c>
      <c r="R57" s="19">
        <v>17</v>
      </c>
      <c r="S57" s="18">
        <v>4.6399999999999997</v>
      </c>
      <c r="T57" s="19">
        <v>5</v>
      </c>
      <c r="U57" s="18">
        <v>1.37</v>
      </c>
      <c r="V57" s="13">
        <f t="shared" si="2"/>
        <v>16.940000000000001</v>
      </c>
      <c r="W57" s="19">
        <v>2</v>
      </c>
      <c r="X57" s="18">
        <v>0.55000000000000004</v>
      </c>
      <c r="Y57" s="19">
        <v>1</v>
      </c>
      <c r="Z57" s="18">
        <v>0.27</v>
      </c>
      <c r="AA57" s="12">
        <f t="shared" si="3"/>
        <v>0.82000000000000006</v>
      </c>
      <c r="AB57" s="19">
        <v>3</v>
      </c>
      <c r="AC57" s="20">
        <v>0.82</v>
      </c>
      <c r="AD57" s="19"/>
    </row>
    <row r="58" spans="1:30" x14ac:dyDescent="0.25">
      <c r="A58" s="16" t="s">
        <v>87</v>
      </c>
      <c r="B58" s="16" t="s">
        <v>87</v>
      </c>
      <c r="C58" s="10">
        <f t="shared" si="0"/>
        <v>5</v>
      </c>
      <c r="D58" s="24">
        <v>2</v>
      </c>
      <c r="E58" s="18">
        <v>40</v>
      </c>
      <c r="F58" s="19">
        <v>3</v>
      </c>
      <c r="G58" s="18">
        <v>60</v>
      </c>
      <c r="H58" s="12">
        <v>100</v>
      </c>
      <c r="I58" s="19">
        <v>0</v>
      </c>
      <c r="J58" s="18">
        <v>0</v>
      </c>
      <c r="K58" s="19">
        <v>0</v>
      </c>
      <c r="L58" s="18">
        <v>0</v>
      </c>
      <c r="M58" s="19">
        <v>0</v>
      </c>
      <c r="N58" s="18">
        <v>0</v>
      </c>
      <c r="O58" s="12">
        <f t="shared" si="1"/>
        <v>0</v>
      </c>
      <c r="P58" s="19">
        <v>0</v>
      </c>
      <c r="Q58" s="18">
        <v>0</v>
      </c>
      <c r="R58" s="19">
        <v>0</v>
      </c>
      <c r="S58" s="18">
        <v>0</v>
      </c>
      <c r="T58" s="19">
        <v>0</v>
      </c>
      <c r="U58" s="18">
        <v>0</v>
      </c>
      <c r="V58" s="13">
        <f t="shared" si="2"/>
        <v>0</v>
      </c>
      <c r="W58" s="19">
        <v>0</v>
      </c>
      <c r="X58" s="18">
        <v>0</v>
      </c>
      <c r="Y58" s="19">
        <v>0</v>
      </c>
      <c r="Z58" s="18">
        <v>0</v>
      </c>
      <c r="AA58" s="12">
        <f t="shared" si="3"/>
        <v>0</v>
      </c>
      <c r="AB58" s="19">
        <v>0</v>
      </c>
      <c r="AC58" s="20">
        <v>0</v>
      </c>
      <c r="AD58" s="19"/>
    </row>
    <row r="59" spans="1:30" x14ac:dyDescent="0.25">
      <c r="A59" s="16" t="s">
        <v>88</v>
      </c>
      <c r="B59" s="16" t="s">
        <v>89</v>
      </c>
      <c r="C59" s="10">
        <f t="shared" si="0"/>
        <v>243</v>
      </c>
      <c r="D59" s="17">
        <v>68</v>
      </c>
      <c r="E59" s="18">
        <v>27.98</v>
      </c>
      <c r="F59" s="19">
        <v>35</v>
      </c>
      <c r="G59" s="18">
        <v>14.4</v>
      </c>
      <c r="H59" s="12">
        <v>42.38</v>
      </c>
      <c r="I59" s="19">
        <v>36</v>
      </c>
      <c r="J59" s="18">
        <v>14.81</v>
      </c>
      <c r="K59" s="19">
        <v>28</v>
      </c>
      <c r="L59" s="18">
        <v>11.52</v>
      </c>
      <c r="M59" s="19">
        <v>21</v>
      </c>
      <c r="N59" s="18">
        <v>8.64</v>
      </c>
      <c r="O59" s="12">
        <f t="shared" si="1"/>
        <v>34.97</v>
      </c>
      <c r="P59" s="19">
        <v>11</v>
      </c>
      <c r="Q59" s="18">
        <v>4.53</v>
      </c>
      <c r="R59" s="19">
        <v>15</v>
      </c>
      <c r="S59" s="18">
        <v>6.17</v>
      </c>
      <c r="T59" s="19">
        <v>2</v>
      </c>
      <c r="U59" s="18">
        <v>0.82</v>
      </c>
      <c r="V59" s="13">
        <f t="shared" si="2"/>
        <v>11.52</v>
      </c>
      <c r="W59" s="19">
        <v>5</v>
      </c>
      <c r="X59" s="18">
        <v>2.06</v>
      </c>
      <c r="Y59" s="19">
        <v>10</v>
      </c>
      <c r="Z59" s="18">
        <v>4.12</v>
      </c>
      <c r="AA59" s="12">
        <f t="shared" si="3"/>
        <v>6.18</v>
      </c>
      <c r="AB59" s="19">
        <v>12</v>
      </c>
      <c r="AC59" s="20">
        <v>4.9400000000000004</v>
      </c>
      <c r="AD59" s="19"/>
    </row>
    <row r="60" spans="1:30" x14ac:dyDescent="0.25">
      <c r="A60" s="16" t="s">
        <v>88</v>
      </c>
      <c r="B60" s="16" t="s">
        <v>90</v>
      </c>
      <c r="C60" s="10">
        <f t="shared" si="0"/>
        <v>379</v>
      </c>
      <c r="D60" s="17">
        <v>273</v>
      </c>
      <c r="E60" s="18">
        <v>72.03</v>
      </c>
      <c r="F60" s="19">
        <v>33</v>
      </c>
      <c r="G60" s="18">
        <v>8.7100000000000009</v>
      </c>
      <c r="H60" s="12">
        <v>80.740000000000009</v>
      </c>
      <c r="I60" s="19">
        <v>13</v>
      </c>
      <c r="J60" s="18">
        <v>3.43</v>
      </c>
      <c r="K60" s="19">
        <v>22</v>
      </c>
      <c r="L60" s="18">
        <v>5.8</v>
      </c>
      <c r="M60" s="19">
        <v>5</v>
      </c>
      <c r="N60" s="18">
        <v>1.32</v>
      </c>
      <c r="O60" s="12">
        <f t="shared" si="1"/>
        <v>10.55</v>
      </c>
      <c r="P60" s="19">
        <v>9</v>
      </c>
      <c r="Q60" s="18">
        <v>2.37</v>
      </c>
      <c r="R60" s="19">
        <v>9</v>
      </c>
      <c r="S60" s="18">
        <v>2.37</v>
      </c>
      <c r="T60" s="19">
        <v>1</v>
      </c>
      <c r="U60" s="18">
        <v>0.26</v>
      </c>
      <c r="V60" s="13">
        <f t="shared" si="2"/>
        <v>5</v>
      </c>
      <c r="W60" s="19">
        <v>1</v>
      </c>
      <c r="X60" s="18">
        <v>0.26</v>
      </c>
      <c r="Y60" s="19">
        <v>5</v>
      </c>
      <c r="Z60" s="18">
        <v>1.32</v>
      </c>
      <c r="AA60" s="12">
        <f t="shared" si="3"/>
        <v>1.58</v>
      </c>
      <c r="AB60" s="19">
        <v>8</v>
      </c>
      <c r="AC60" s="20">
        <v>2.11</v>
      </c>
      <c r="AD60" s="19"/>
    </row>
    <row r="61" spans="1:30" x14ac:dyDescent="0.25">
      <c r="A61" s="16" t="s">
        <v>88</v>
      </c>
      <c r="B61" s="16" t="s">
        <v>91</v>
      </c>
      <c r="C61" s="10">
        <f t="shared" si="0"/>
        <v>86</v>
      </c>
      <c r="D61" s="17">
        <v>42</v>
      </c>
      <c r="E61" s="18">
        <v>48.84</v>
      </c>
      <c r="F61" s="19">
        <v>10</v>
      </c>
      <c r="G61" s="18">
        <v>11.63</v>
      </c>
      <c r="H61" s="12">
        <v>60.470000000000006</v>
      </c>
      <c r="I61" s="19">
        <v>11</v>
      </c>
      <c r="J61" s="18">
        <v>12.79</v>
      </c>
      <c r="K61" s="19">
        <v>10</v>
      </c>
      <c r="L61" s="18">
        <v>11.63</v>
      </c>
      <c r="M61" s="19">
        <v>5</v>
      </c>
      <c r="N61" s="18">
        <v>5.81</v>
      </c>
      <c r="O61" s="12">
        <f t="shared" si="1"/>
        <v>30.23</v>
      </c>
      <c r="P61" s="19">
        <v>2</v>
      </c>
      <c r="Q61" s="18">
        <v>2.33</v>
      </c>
      <c r="R61" s="19">
        <v>3</v>
      </c>
      <c r="S61" s="18">
        <v>3.49</v>
      </c>
      <c r="T61" s="19">
        <v>0</v>
      </c>
      <c r="U61" s="18">
        <v>0</v>
      </c>
      <c r="V61" s="13">
        <f t="shared" si="2"/>
        <v>5.82</v>
      </c>
      <c r="W61" s="19">
        <v>0</v>
      </c>
      <c r="X61" s="18">
        <v>0</v>
      </c>
      <c r="Y61" s="19">
        <v>0</v>
      </c>
      <c r="Z61" s="18">
        <v>0</v>
      </c>
      <c r="AA61" s="12">
        <f t="shared" si="3"/>
        <v>0</v>
      </c>
      <c r="AB61" s="19">
        <v>3</v>
      </c>
      <c r="AC61" s="20">
        <v>3.49</v>
      </c>
      <c r="AD61" s="19"/>
    </row>
    <row r="62" spans="1:30" x14ac:dyDescent="0.25">
      <c r="A62" s="16" t="s">
        <v>88</v>
      </c>
      <c r="B62" s="16" t="s">
        <v>92</v>
      </c>
      <c r="C62" s="10">
        <f t="shared" si="0"/>
        <v>109</v>
      </c>
      <c r="D62" s="17">
        <v>56</v>
      </c>
      <c r="E62" s="18">
        <v>51.38</v>
      </c>
      <c r="F62" s="19">
        <v>9</v>
      </c>
      <c r="G62" s="18">
        <v>8.26</v>
      </c>
      <c r="H62" s="12">
        <v>59.64</v>
      </c>
      <c r="I62" s="19">
        <v>8</v>
      </c>
      <c r="J62" s="18">
        <v>7.34</v>
      </c>
      <c r="K62" s="19">
        <v>8</v>
      </c>
      <c r="L62" s="18">
        <v>7.34</v>
      </c>
      <c r="M62" s="19">
        <v>6</v>
      </c>
      <c r="N62" s="18">
        <v>5.5</v>
      </c>
      <c r="O62" s="12">
        <f t="shared" si="1"/>
        <v>20.18</v>
      </c>
      <c r="P62" s="19">
        <v>6</v>
      </c>
      <c r="Q62" s="18">
        <v>5.5</v>
      </c>
      <c r="R62" s="19">
        <v>6</v>
      </c>
      <c r="S62" s="18">
        <v>5.5</v>
      </c>
      <c r="T62" s="19">
        <v>1</v>
      </c>
      <c r="U62" s="18">
        <v>0.92</v>
      </c>
      <c r="V62" s="13">
        <f t="shared" si="2"/>
        <v>11.92</v>
      </c>
      <c r="W62" s="19">
        <v>2</v>
      </c>
      <c r="X62" s="18">
        <v>1.83</v>
      </c>
      <c r="Y62" s="19">
        <v>3</v>
      </c>
      <c r="Z62" s="18">
        <v>2.75</v>
      </c>
      <c r="AA62" s="12">
        <f t="shared" si="3"/>
        <v>4.58</v>
      </c>
      <c r="AB62" s="19">
        <v>4</v>
      </c>
      <c r="AC62" s="20">
        <v>3.67</v>
      </c>
      <c r="AD62" s="19"/>
    </row>
    <row r="63" spans="1:30" x14ac:dyDescent="0.25">
      <c r="A63" s="16" t="s">
        <v>93</v>
      </c>
      <c r="B63" s="16" t="s">
        <v>93</v>
      </c>
      <c r="C63" s="10">
        <f t="shared" si="0"/>
        <v>128</v>
      </c>
      <c r="D63" s="17">
        <v>99</v>
      </c>
      <c r="E63" s="18">
        <v>77.34</v>
      </c>
      <c r="F63" s="19">
        <v>12</v>
      </c>
      <c r="G63" s="18">
        <v>9.3800000000000008</v>
      </c>
      <c r="H63" s="12">
        <v>86.72</v>
      </c>
      <c r="I63" s="19">
        <v>9</v>
      </c>
      <c r="J63" s="18">
        <v>7.03</v>
      </c>
      <c r="K63" s="19">
        <v>5</v>
      </c>
      <c r="L63" s="18">
        <v>3.91</v>
      </c>
      <c r="M63" s="19">
        <v>1</v>
      </c>
      <c r="N63" s="18">
        <v>0.78</v>
      </c>
      <c r="O63" s="12">
        <f t="shared" si="1"/>
        <v>11.72</v>
      </c>
      <c r="P63" s="19">
        <v>1</v>
      </c>
      <c r="Q63" s="18">
        <v>0.78</v>
      </c>
      <c r="R63" s="19">
        <v>1</v>
      </c>
      <c r="S63" s="18">
        <v>0.78</v>
      </c>
      <c r="T63" s="19">
        <v>0</v>
      </c>
      <c r="U63" s="18">
        <v>0</v>
      </c>
      <c r="V63" s="13">
        <f t="shared" si="2"/>
        <v>1.56</v>
      </c>
      <c r="W63" s="19">
        <v>0</v>
      </c>
      <c r="X63" s="18">
        <v>0</v>
      </c>
      <c r="Y63" s="19">
        <v>0</v>
      </c>
      <c r="Z63" s="18">
        <v>0</v>
      </c>
      <c r="AA63" s="12">
        <f t="shared" si="3"/>
        <v>0</v>
      </c>
      <c r="AB63" s="19">
        <v>0</v>
      </c>
      <c r="AC63" s="20">
        <v>0</v>
      </c>
      <c r="AD63" s="19"/>
    </row>
    <row r="64" spans="1:30" x14ac:dyDescent="0.25">
      <c r="A64" s="16" t="s">
        <v>50</v>
      </c>
      <c r="B64" s="16" t="s">
        <v>55</v>
      </c>
      <c r="C64" s="10">
        <f t="shared" si="0"/>
        <v>363</v>
      </c>
      <c r="D64" s="17">
        <v>106</v>
      </c>
      <c r="E64" s="18">
        <v>29.2</v>
      </c>
      <c r="F64" s="19">
        <v>61</v>
      </c>
      <c r="G64" s="18">
        <v>16.8</v>
      </c>
      <c r="H64" s="12">
        <v>46</v>
      </c>
      <c r="I64" s="19">
        <v>31</v>
      </c>
      <c r="J64" s="18">
        <v>8.5399999999999991</v>
      </c>
      <c r="K64" s="19">
        <v>66</v>
      </c>
      <c r="L64" s="18">
        <v>18.18</v>
      </c>
      <c r="M64" s="19">
        <v>12</v>
      </c>
      <c r="N64" s="18">
        <v>3.31</v>
      </c>
      <c r="O64" s="12">
        <f t="shared" si="1"/>
        <v>30.029999999999998</v>
      </c>
      <c r="P64" s="19">
        <v>15</v>
      </c>
      <c r="Q64" s="18">
        <v>4.13</v>
      </c>
      <c r="R64" s="19">
        <v>25</v>
      </c>
      <c r="S64" s="18">
        <v>6.89</v>
      </c>
      <c r="T64" s="19">
        <v>9</v>
      </c>
      <c r="U64" s="18">
        <v>2.48</v>
      </c>
      <c r="V64" s="13">
        <f t="shared" si="2"/>
        <v>13.5</v>
      </c>
      <c r="W64" s="19">
        <v>5</v>
      </c>
      <c r="X64" s="18">
        <v>1.38</v>
      </c>
      <c r="Y64" s="19">
        <v>18</v>
      </c>
      <c r="Z64" s="18">
        <v>4.96</v>
      </c>
      <c r="AA64" s="12">
        <f t="shared" si="3"/>
        <v>6.34</v>
      </c>
      <c r="AB64" s="19">
        <v>15</v>
      </c>
      <c r="AC64" s="20">
        <v>4.13</v>
      </c>
      <c r="AD64" s="19"/>
    </row>
    <row r="65" spans="1:30" x14ac:dyDescent="0.25">
      <c r="A65" s="16"/>
      <c r="B65" s="16" t="s">
        <v>132</v>
      </c>
      <c r="C65" s="10">
        <f t="shared" si="0"/>
        <v>33</v>
      </c>
      <c r="D65" s="17">
        <v>11</v>
      </c>
      <c r="E65" s="18">
        <v>33.33</v>
      </c>
      <c r="F65" s="19">
        <v>3</v>
      </c>
      <c r="G65" s="18">
        <v>9.09</v>
      </c>
      <c r="H65" s="12">
        <v>42.42</v>
      </c>
      <c r="I65" s="19">
        <v>4</v>
      </c>
      <c r="J65" s="18">
        <v>12.12</v>
      </c>
      <c r="K65" s="19">
        <v>4</v>
      </c>
      <c r="L65" s="18">
        <v>12.12</v>
      </c>
      <c r="M65" s="19">
        <v>3</v>
      </c>
      <c r="N65" s="18">
        <v>9.09</v>
      </c>
      <c r="O65" s="12">
        <f t="shared" si="1"/>
        <v>33.33</v>
      </c>
      <c r="P65" s="19">
        <v>1</v>
      </c>
      <c r="Q65" s="18">
        <v>3.03</v>
      </c>
      <c r="R65" s="19">
        <v>0</v>
      </c>
      <c r="S65" s="18">
        <v>0</v>
      </c>
      <c r="T65" s="19">
        <v>1</v>
      </c>
      <c r="U65" s="18">
        <v>3.03</v>
      </c>
      <c r="V65" s="13">
        <f t="shared" si="2"/>
        <v>6.06</v>
      </c>
      <c r="W65" s="19">
        <v>0</v>
      </c>
      <c r="X65" s="18">
        <v>0</v>
      </c>
      <c r="Y65" s="19">
        <v>0</v>
      </c>
      <c r="Z65" s="18">
        <v>0</v>
      </c>
      <c r="AA65" s="12">
        <f t="shared" si="3"/>
        <v>0</v>
      </c>
      <c r="AB65" s="19">
        <v>6</v>
      </c>
      <c r="AC65" s="20">
        <v>18.18</v>
      </c>
      <c r="AD65" s="19"/>
    </row>
    <row r="66" spans="1:30" x14ac:dyDescent="0.25">
      <c r="A66" s="16" t="s">
        <v>94</v>
      </c>
      <c r="B66" s="16" t="s">
        <v>94</v>
      </c>
      <c r="C66" s="10">
        <f t="shared" si="0"/>
        <v>247</v>
      </c>
      <c r="D66" s="17">
        <v>84</v>
      </c>
      <c r="E66" s="18">
        <v>34.01</v>
      </c>
      <c r="F66" s="19">
        <v>31</v>
      </c>
      <c r="G66" s="18">
        <v>12.55</v>
      </c>
      <c r="H66" s="12">
        <v>46.56</v>
      </c>
      <c r="I66" s="19">
        <v>25</v>
      </c>
      <c r="J66" s="18">
        <v>10.119999999999999</v>
      </c>
      <c r="K66" s="19">
        <v>45</v>
      </c>
      <c r="L66" s="18">
        <v>18.22</v>
      </c>
      <c r="M66" s="19">
        <v>16</v>
      </c>
      <c r="N66" s="18">
        <v>6.48</v>
      </c>
      <c r="O66" s="12">
        <f t="shared" si="1"/>
        <v>34.819999999999993</v>
      </c>
      <c r="P66" s="19">
        <v>11</v>
      </c>
      <c r="Q66" s="18">
        <v>4.45</v>
      </c>
      <c r="R66" s="19">
        <v>18</v>
      </c>
      <c r="S66" s="18">
        <v>7.29</v>
      </c>
      <c r="T66" s="19">
        <v>6</v>
      </c>
      <c r="U66" s="18">
        <v>2.4300000000000002</v>
      </c>
      <c r="V66" s="13">
        <f t="shared" si="2"/>
        <v>14.17</v>
      </c>
      <c r="W66" s="19">
        <v>2</v>
      </c>
      <c r="X66" s="18">
        <v>0.81</v>
      </c>
      <c r="Y66" s="19">
        <v>6</v>
      </c>
      <c r="Z66" s="18">
        <v>2.4300000000000002</v>
      </c>
      <c r="AA66" s="12">
        <f t="shared" si="3"/>
        <v>3.24</v>
      </c>
      <c r="AB66" s="19">
        <v>3</v>
      </c>
      <c r="AC66" s="20">
        <v>1.21</v>
      </c>
      <c r="AD66" s="19"/>
    </row>
    <row r="67" spans="1:30" x14ac:dyDescent="0.25">
      <c r="A67" s="16" t="s">
        <v>95</v>
      </c>
      <c r="B67" s="16" t="s">
        <v>97</v>
      </c>
      <c r="C67" s="10">
        <f t="shared" si="0"/>
        <v>726</v>
      </c>
      <c r="D67" s="17">
        <v>81</v>
      </c>
      <c r="E67" s="18">
        <v>11.16</v>
      </c>
      <c r="F67" s="19">
        <v>93</v>
      </c>
      <c r="G67" s="18">
        <v>12.81</v>
      </c>
      <c r="H67" s="12">
        <v>23.97</v>
      </c>
      <c r="I67" s="19">
        <v>85</v>
      </c>
      <c r="J67" s="18">
        <v>11.71</v>
      </c>
      <c r="K67" s="19">
        <v>130</v>
      </c>
      <c r="L67" s="18">
        <v>17.91</v>
      </c>
      <c r="M67" s="19">
        <v>85</v>
      </c>
      <c r="N67" s="18">
        <v>11.71</v>
      </c>
      <c r="O67" s="12">
        <f t="shared" si="1"/>
        <v>41.33</v>
      </c>
      <c r="P67" s="19">
        <v>62</v>
      </c>
      <c r="Q67" s="18">
        <v>8.5399999999999991</v>
      </c>
      <c r="R67" s="19">
        <v>74</v>
      </c>
      <c r="S67" s="18">
        <v>10.19</v>
      </c>
      <c r="T67" s="19">
        <v>26</v>
      </c>
      <c r="U67" s="18">
        <v>3.58</v>
      </c>
      <c r="V67" s="13">
        <f t="shared" si="2"/>
        <v>22.309999999999995</v>
      </c>
      <c r="W67" s="19">
        <v>26</v>
      </c>
      <c r="X67" s="18">
        <v>3.58</v>
      </c>
      <c r="Y67" s="19">
        <v>20</v>
      </c>
      <c r="Z67" s="18">
        <v>2.75</v>
      </c>
      <c r="AA67" s="12">
        <f t="shared" si="3"/>
        <v>6.33</v>
      </c>
      <c r="AB67" s="19">
        <v>44</v>
      </c>
      <c r="AC67" s="20">
        <v>6.06</v>
      </c>
      <c r="AD67" s="19"/>
    </row>
    <row r="68" spans="1:30" x14ac:dyDescent="0.25">
      <c r="A68" s="16" t="s">
        <v>98</v>
      </c>
      <c r="B68" s="16" t="s">
        <v>98</v>
      </c>
      <c r="C68" s="10">
        <f t="shared" si="0"/>
        <v>1124</v>
      </c>
      <c r="D68" s="17">
        <v>274</v>
      </c>
      <c r="E68" s="18">
        <v>24.38</v>
      </c>
      <c r="F68" s="19">
        <v>114</v>
      </c>
      <c r="G68" s="18">
        <v>10.14</v>
      </c>
      <c r="H68" s="12">
        <v>34.519999999999996</v>
      </c>
      <c r="I68" s="19">
        <v>129</v>
      </c>
      <c r="J68" s="18">
        <v>11.48</v>
      </c>
      <c r="K68" s="19">
        <v>175</v>
      </c>
      <c r="L68" s="18">
        <v>15.57</v>
      </c>
      <c r="M68" s="19">
        <v>112</v>
      </c>
      <c r="N68" s="18">
        <v>9.9600000000000009</v>
      </c>
      <c r="O68" s="12">
        <f t="shared" si="1"/>
        <v>37.010000000000005</v>
      </c>
      <c r="P68" s="19">
        <v>72</v>
      </c>
      <c r="Q68" s="18">
        <v>6.41</v>
      </c>
      <c r="R68" s="19">
        <v>86</v>
      </c>
      <c r="S68" s="18">
        <v>7.65</v>
      </c>
      <c r="T68" s="19">
        <v>56</v>
      </c>
      <c r="U68" s="18">
        <v>4.9800000000000004</v>
      </c>
      <c r="V68" s="13">
        <f t="shared" si="2"/>
        <v>19.04</v>
      </c>
      <c r="W68" s="19">
        <v>24</v>
      </c>
      <c r="X68" s="18">
        <v>2.14</v>
      </c>
      <c r="Y68" s="19">
        <v>34</v>
      </c>
      <c r="Z68" s="18">
        <v>3.02</v>
      </c>
      <c r="AA68" s="12">
        <f t="shared" si="3"/>
        <v>5.16</v>
      </c>
      <c r="AB68" s="19">
        <v>48</v>
      </c>
      <c r="AC68" s="20">
        <v>4.2699999999999996</v>
      </c>
      <c r="AD68" s="19"/>
    </row>
    <row r="69" spans="1:30" x14ac:dyDescent="0.25">
      <c r="A69" s="16" t="s">
        <v>50</v>
      </c>
      <c r="B69" s="16" t="s">
        <v>56</v>
      </c>
      <c r="C69" s="10">
        <f t="shared" si="0"/>
        <v>227</v>
      </c>
      <c r="D69" s="24">
        <v>41</v>
      </c>
      <c r="E69" s="18">
        <v>18.059999999999999</v>
      </c>
      <c r="F69" s="19">
        <v>43</v>
      </c>
      <c r="G69" s="18">
        <v>18.940000000000001</v>
      </c>
      <c r="H69" s="12">
        <v>37</v>
      </c>
      <c r="I69" s="19">
        <v>39</v>
      </c>
      <c r="J69" s="18">
        <v>17.18</v>
      </c>
      <c r="K69" s="19">
        <v>35</v>
      </c>
      <c r="L69" s="18">
        <v>15.42</v>
      </c>
      <c r="M69" s="19">
        <v>19</v>
      </c>
      <c r="N69" s="18">
        <v>8.3699999999999992</v>
      </c>
      <c r="O69" s="12">
        <f t="shared" si="1"/>
        <v>40.97</v>
      </c>
      <c r="P69" s="19">
        <v>10</v>
      </c>
      <c r="Q69" s="18">
        <v>4.41</v>
      </c>
      <c r="R69" s="19">
        <v>15</v>
      </c>
      <c r="S69" s="18">
        <v>6.61</v>
      </c>
      <c r="T69" s="19">
        <v>6</v>
      </c>
      <c r="U69" s="18">
        <v>2.64</v>
      </c>
      <c r="V69" s="13">
        <f t="shared" si="2"/>
        <v>13.66</v>
      </c>
      <c r="W69" s="19">
        <v>2</v>
      </c>
      <c r="X69" s="18">
        <v>0.88</v>
      </c>
      <c r="Y69" s="19">
        <v>6</v>
      </c>
      <c r="Z69" s="18">
        <v>2.64</v>
      </c>
      <c r="AA69" s="12">
        <f t="shared" si="3"/>
        <v>3.52</v>
      </c>
      <c r="AB69" s="19">
        <v>11</v>
      </c>
      <c r="AC69" s="20">
        <v>4.8499999999999996</v>
      </c>
      <c r="AD69" s="19"/>
    </row>
    <row r="70" spans="1:30" x14ac:dyDescent="0.25">
      <c r="A70" s="16"/>
      <c r="B70" s="16" t="s">
        <v>133</v>
      </c>
      <c r="C70" s="10">
        <f t="shared" si="0"/>
        <v>2</v>
      </c>
      <c r="D70" s="24">
        <v>0</v>
      </c>
      <c r="E70" s="18">
        <v>0</v>
      </c>
      <c r="F70" s="19">
        <v>0</v>
      </c>
      <c r="G70" s="18">
        <v>0</v>
      </c>
      <c r="H70" s="12">
        <v>0</v>
      </c>
      <c r="I70" s="19">
        <v>0</v>
      </c>
      <c r="J70" s="18">
        <v>0</v>
      </c>
      <c r="K70" s="19">
        <v>0</v>
      </c>
      <c r="L70" s="18">
        <v>0</v>
      </c>
      <c r="M70" s="19">
        <v>0</v>
      </c>
      <c r="N70" s="18">
        <v>0</v>
      </c>
      <c r="O70" s="12">
        <f t="shared" si="1"/>
        <v>0</v>
      </c>
      <c r="P70" s="19">
        <v>0</v>
      </c>
      <c r="Q70" s="18">
        <v>0</v>
      </c>
      <c r="R70" s="19">
        <v>0</v>
      </c>
      <c r="S70" s="18">
        <v>0</v>
      </c>
      <c r="T70" s="19">
        <v>0</v>
      </c>
      <c r="U70" s="18">
        <v>0</v>
      </c>
      <c r="V70" s="13">
        <f>SUM(Q70+S70+U70)</f>
        <v>0</v>
      </c>
      <c r="W70" s="19">
        <v>0</v>
      </c>
      <c r="X70" s="18">
        <v>0</v>
      </c>
      <c r="Y70" s="19">
        <v>0</v>
      </c>
      <c r="Z70" s="18">
        <v>0</v>
      </c>
      <c r="AA70" s="12">
        <f t="shared" si="3"/>
        <v>0</v>
      </c>
      <c r="AB70" s="19">
        <v>2</v>
      </c>
      <c r="AC70" s="20">
        <v>100</v>
      </c>
      <c r="AD70" s="19"/>
    </row>
    <row r="71" spans="1:30" x14ac:dyDescent="0.25">
      <c r="A71" s="16" t="s">
        <v>99</v>
      </c>
      <c r="B71" s="16" t="s">
        <v>101</v>
      </c>
      <c r="C71" s="10">
        <f t="shared" si="0"/>
        <v>557</v>
      </c>
      <c r="D71" s="17">
        <v>194</v>
      </c>
      <c r="E71" s="18">
        <v>34.83</v>
      </c>
      <c r="F71" s="19">
        <v>91</v>
      </c>
      <c r="G71" s="18">
        <v>16.34</v>
      </c>
      <c r="H71" s="12">
        <v>51.17</v>
      </c>
      <c r="I71" s="19">
        <v>50</v>
      </c>
      <c r="J71" s="18">
        <v>8.98</v>
      </c>
      <c r="K71" s="19">
        <v>72</v>
      </c>
      <c r="L71" s="18">
        <v>12.93</v>
      </c>
      <c r="M71" s="19">
        <v>34</v>
      </c>
      <c r="N71" s="18">
        <v>6.1</v>
      </c>
      <c r="O71" s="12">
        <f t="shared" si="1"/>
        <v>28.009999999999998</v>
      </c>
      <c r="P71" s="19">
        <v>31</v>
      </c>
      <c r="Q71" s="18">
        <v>5.57</v>
      </c>
      <c r="R71" s="19">
        <v>36</v>
      </c>
      <c r="S71" s="18">
        <v>6.46</v>
      </c>
      <c r="T71" s="19">
        <v>8</v>
      </c>
      <c r="U71" s="18">
        <v>1.44</v>
      </c>
      <c r="V71" s="13">
        <f t="shared" si="2"/>
        <v>13.47</v>
      </c>
      <c r="W71" s="19">
        <v>4</v>
      </c>
      <c r="X71" s="18">
        <v>0.72</v>
      </c>
      <c r="Y71" s="19">
        <v>16</v>
      </c>
      <c r="Z71" s="18">
        <v>2.87</v>
      </c>
      <c r="AA71" s="12">
        <f t="shared" si="3"/>
        <v>3.59</v>
      </c>
      <c r="AB71" s="19">
        <v>21</v>
      </c>
      <c r="AC71" s="20">
        <v>3.77</v>
      </c>
      <c r="AD71" s="19"/>
    </row>
    <row r="72" spans="1:30" x14ac:dyDescent="0.25">
      <c r="A72" s="16" t="s">
        <v>80</v>
      </c>
      <c r="B72" s="16" t="s">
        <v>86</v>
      </c>
      <c r="C72" s="10">
        <f t="shared" ref="C72:C76" si="4">SUM(D72,F72,I72,K72,M72,P72,R72,T72,,W72,Y72,AB72,AD72)</f>
        <v>829</v>
      </c>
      <c r="D72" s="17">
        <v>175</v>
      </c>
      <c r="E72" s="18">
        <v>21.11</v>
      </c>
      <c r="F72" s="19">
        <v>116</v>
      </c>
      <c r="G72" s="18">
        <v>13.99</v>
      </c>
      <c r="H72" s="12">
        <v>35.1</v>
      </c>
      <c r="I72" s="19">
        <v>102</v>
      </c>
      <c r="J72" s="18">
        <v>12.3</v>
      </c>
      <c r="K72" s="19">
        <v>96</v>
      </c>
      <c r="L72" s="18">
        <v>11.58</v>
      </c>
      <c r="M72" s="19">
        <v>86</v>
      </c>
      <c r="N72" s="18">
        <v>10.37</v>
      </c>
      <c r="O72" s="12">
        <f t="shared" ref="O72:O76" si="5">SUM(J72+L72+N72)</f>
        <v>34.25</v>
      </c>
      <c r="P72" s="19">
        <v>57</v>
      </c>
      <c r="Q72" s="18">
        <v>6.88</v>
      </c>
      <c r="R72" s="19">
        <v>70</v>
      </c>
      <c r="S72" s="18">
        <v>8.44</v>
      </c>
      <c r="T72" s="19">
        <v>41</v>
      </c>
      <c r="U72" s="18">
        <v>4.95</v>
      </c>
      <c r="V72" s="13">
        <f t="shared" ref="V72:V76" si="6">SUM(Q72+S72+U72)</f>
        <v>20.27</v>
      </c>
      <c r="W72" s="19">
        <v>17</v>
      </c>
      <c r="X72" s="18">
        <v>2.0499999999999998</v>
      </c>
      <c r="Y72" s="19">
        <v>31</v>
      </c>
      <c r="Z72" s="18">
        <v>3.74</v>
      </c>
      <c r="AA72" s="12">
        <f t="shared" ref="AA72:AA76" si="7">SUM(X72+Z72)</f>
        <v>5.79</v>
      </c>
      <c r="AB72" s="19">
        <v>38</v>
      </c>
      <c r="AC72" s="20">
        <v>4.58</v>
      </c>
      <c r="AD72" s="23"/>
    </row>
    <row r="73" spans="1:30" x14ac:dyDescent="0.25">
      <c r="A73" s="16"/>
      <c r="B73" s="16" t="s">
        <v>134</v>
      </c>
      <c r="C73" s="10">
        <f t="shared" si="4"/>
        <v>294</v>
      </c>
      <c r="D73" s="17">
        <v>47</v>
      </c>
      <c r="E73" s="18">
        <v>15.99</v>
      </c>
      <c r="F73" s="19">
        <v>30</v>
      </c>
      <c r="G73" s="18">
        <v>10.199999999999999</v>
      </c>
      <c r="H73" s="12">
        <v>26.189999999999998</v>
      </c>
      <c r="I73" s="19">
        <v>29</v>
      </c>
      <c r="J73" s="18">
        <v>9.86</v>
      </c>
      <c r="K73" s="19">
        <v>44</v>
      </c>
      <c r="L73" s="18">
        <v>14.97</v>
      </c>
      <c r="M73" s="19">
        <v>24</v>
      </c>
      <c r="N73" s="18">
        <v>8.16</v>
      </c>
      <c r="O73" s="12">
        <f t="shared" si="5"/>
        <v>32.989999999999995</v>
      </c>
      <c r="P73" s="19">
        <v>28</v>
      </c>
      <c r="Q73" s="18">
        <v>9.52</v>
      </c>
      <c r="R73" s="19">
        <v>34</v>
      </c>
      <c r="S73" s="18">
        <v>11.56</v>
      </c>
      <c r="T73" s="19">
        <v>11</v>
      </c>
      <c r="U73" s="18">
        <v>3.74</v>
      </c>
      <c r="V73" s="13">
        <f t="shared" si="6"/>
        <v>24.82</v>
      </c>
      <c r="W73" s="19">
        <v>8</v>
      </c>
      <c r="X73" s="18">
        <v>2.72</v>
      </c>
      <c r="Y73" s="19">
        <v>16</v>
      </c>
      <c r="Z73" s="18">
        <v>5.44</v>
      </c>
      <c r="AA73" s="12">
        <f t="shared" si="7"/>
        <v>8.16</v>
      </c>
      <c r="AB73" s="19">
        <v>23</v>
      </c>
      <c r="AC73" s="20">
        <v>7.82</v>
      </c>
      <c r="AD73" s="23"/>
    </row>
    <row r="74" spans="1:30" x14ac:dyDescent="0.25">
      <c r="A74" s="16" t="s">
        <v>102</v>
      </c>
      <c r="B74" s="16" t="s">
        <v>104</v>
      </c>
      <c r="C74" s="10">
        <f t="shared" si="4"/>
        <v>515</v>
      </c>
      <c r="D74" s="24">
        <v>191</v>
      </c>
      <c r="E74" s="18">
        <v>37.090000000000003</v>
      </c>
      <c r="F74" s="19">
        <v>82</v>
      </c>
      <c r="G74" s="18">
        <v>15.92</v>
      </c>
      <c r="H74" s="12">
        <v>53.010000000000005</v>
      </c>
      <c r="I74" s="19">
        <v>60</v>
      </c>
      <c r="J74" s="18">
        <v>11.65</v>
      </c>
      <c r="K74" s="19">
        <v>51</v>
      </c>
      <c r="L74" s="18">
        <v>9.9</v>
      </c>
      <c r="M74" s="19">
        <v>37</v>
      </c>
      <c r="N74" s="18">
        <v>7.18</v>
      </c>
      <c r="O74" s="12">
        <f t="shared" si="5"/>
        <v>28.73</v>
      </c>
      <c r="P74" s="19">
        <v>27</v>
      </c>
      <c r="Q74" s="18">
        <v>5.24</v>
      </c>
      <c r="R74" s="19">
        <v>15</v>
      </c>
      <c r="S74" s="18">
        <v>2.91</v>
      </c>
      <c r="T74" s="19">
        <v>15</v>
      </c>
      <c r="U74" s="18">
        <v>2.91</v>
      </c>
      <c r="V74" s="13">
        <f t="shared" si="6"/>
        <v>11.06</v>
      </c>
      <c r="W74" s="19">
        <v>6</v>
      </c>
      <c r="X74" s="18">
        <v>1.17</v>
      </c>
      <c r="Y74" s="19">
        <v>10</v>
      </c>
      <c r="Z74" s="18">
        <v>1.94</v>
      </c>
      <c r="AA74" s="12">
        <f t="shared" si="7"/>
        <v>3.11</v>
      </c>
      <c r="AB74" s="19">
        <v>21</v>
      </c>
      <c r="AC74" s="20">
        <v>4.08</v>
      </c>
      <c r="AD74" s="19"/>
    </row>
    <row r="75" spans="1:30" x14ac:dyDescent="0.25">
      <c r="A75" s="16"/>
      <c r="B75" s="16" t="s">
        <v>108</v>
      </c>
      <c r="C75" s="10">
        <f t="shared" si="4"/>
        <v>38</v>
      </c>
      <c r="D75" s="24">
        <v>36</v>
      </c>
      <c r="E75" s="18">
        <v>94.74</v>
      </c>
      <c r="F75" s="19">
        <v>1</v>
      </c>
      <c r="G75" s="18">
        <v>2.63</v>
      </c>
      <c r="H75" s="12">
        <v>97.36999999999999</v>
      </c>
      <c r="I75" s="19">
        <v>0</v>
      </c>
      <c r="J75" s="18">
        <v>0</v>
      </c>
      <c r="K75" s="19">
        <v>0</v>
      </c>
      <c r="L75" s="18">
        <v>0</v>
      </c>
      <c r="M75" s="19">
        <v>0</v>
      </c>
      <c r="N75" s="18">
        <v>0</v>
      </c>
      <c r="O75" s="12">
        <f t="shared" si="5"/>
        <v>0</v>
      </c>
      <c r="P75" s="19">
        <v>0</v>
      </c>
      <c r="Q75" s="18">
        <v>0</v>
      </c>
      <c r="R75" s="19">
        <v>1</v>
      </c>
      <c r="S75" s="18">
        <v>2.63</v>
      </c>
      <c r="T75" s="19">
        <v>0</v>
      </c>
      <c r="U75" s="18">
        <v>0</v>
      </c>
      <c r="V75" s="13">
        <f t="shared" si="6"/>
        <v>2.63</v>
      </c>
      <c r="W75" s="19">
        <v>0</v>
      </c>
      <c r="X75" s="18">
        <v>0</v>
      </c>
      <c r="Y75" s="19">
        <v>0</v>
      </c>
      <c r="Z75" s="18">
        <v>0</v>
      </c>
      <c r="AA75" s="12">
        <f t="shared" si="7"/>
        <v>0</v>
      </c>
      <c r="AB75" s="19">
        <v>0</v>
      </c>
      <c r="AC75" s="20">
        <v>0</v>
      </c>
      <c r="AD75" s="19"/>
    </row>
    <row r="76" spans="1:30" x14ac:dyDescent="0.25">
      <c r="A76" s="16"/>
      <c r="B76" s="16" t="s">
        <v>109</v>
      </c>
      <c r="C76" s="10">
        <f t="shared" si="4"/>
        <v>41</v>
      </c>
      <c r="D76" s="19">
        <v>17</v>
      </c>
      <c r="E76" s="29">
        <v>41.46</v>
      </c>
      <c r="F76" s="19">
        <v>11</v>
      </c>
      <c r="G76" s="29">
        <v>26.83</v>
      </c>
      <c r="H76" s="30">
        <v>68.289999999999992</v>
      </c>
      <c r="I76" s="19">
        <v>7</v>
      </c>
      <c r="J76" s="29">
        <v>17.07</v>
      </c>
      <c r="K76" s="19">
        <v>5</v>
      </c>
      <c r="L76" s="29">
        <v>12.2</v>
      </c>
      <c r="M76" s="19">
        <v>1</v>
      </c>
      <c r="N76" s="29">
        <v>2.44</v>
      </c>
      <c r="O76" s="12">
        <f t="shared" si="5"/>
        <v>31.71</v>
      </c>
      <c r="P76" s="19">
        <v>0</v>
      </c>
      <c r="Q76" s="29">
        <v>0</v>
      </c>
      <c r="R76" s="19">
        <v>0</v>
      </c>
      <c r="S76" s="29">
        <v>0</v>
      </c>
      <c r="T76" s="19">
        <v>0</v>
      </c>
      <c r="U76" s="29">
        <v>0</v>
      </c>
      <c r="V76" s="13">
        <f t="shared" si="6"/>
        <v>0</v>
      </c>
      <c r="W76" s="19">
        <v>0</v>
      </c>
      <c r="X76" s="29">
        <v>0</v>
      </c>
      <c r="Y76" s="19">
        <v>0</v>
      </c>
      <c r="Z76" s="29">
        <v>0</v>
      </c>
      <c r="AA76" s="12">
        <f t="shared" si="7"/>
        <v>0</v>
      </c>
      <c r="AB76" s="19">
        <v>0</v>
      </c>
      <c r="AC76" s="31">
        <v>0</v>
      </c>
      <c r="AD76" s="19"/>
    </row>
    <row r="77" spans="1:30" ht="15.75" thickBot="1" x14ac:dyDescent="0.3">
      <c r="A77" s="32" t="s">
        <v>110</v>
      </c>
      <c r="B77" s="32"/>
      <c r="C77" s="33">
        <f>SUM(C8:C76)</f>
        <v>18630</v>
      </c>
      <c r="D77" s="33">
        <f>SUM(D8:D76)</f>
        <v>5130</v>
      </c>
      <c r="E77" s="34">
        <f>(D77/C77)</f>
        <v>0.27536231884057971</v>
      </c>
      <c r="F77" s="33">
        <f>SUM(F8:F76)</f>
        <v>2611</v>
      </c>
      <c r="G77" s="34">
        <f>(F77/C77)</f>
        <v>0.14015029522275899</v>
      </c>
      <c r="H77" s="34">
        <f>(E77+G77)</f>
        <v>0.41551261406333873</v>
      </c>
      <c r="I77" s="33">
        <f>SUM(I8:I76)</f>
        <v>2095</v>
      </c>
      <c r="J77" s="34">
        <f>(I77/C77)</f>
        <v>0.11245303274288782</v>
      </c>
      <c r="K77" s="33">
        <f>SUM(K8:K76)</f>
        <v>2595</v>
      </c>
      <c r="L77" s="34">
        <f>(K77/C77)</f>
        <v>0.13929146537842191</v>
      </c>
      <c r="M77" s="33">
        <f>SUM(M8:M76)</f>
        <v>1630</v>
      </c>
      <c r="N77" s="34">
        <f>(M77/C77)</f>
        <v>8.7493290391841116E-2</v>
      </c>
      <c r="O77" s="34">
        <f>(J77+L77+N77)</f>
        <v>0.33923778851315084</v>
      </c>
      <c r="P77" s="33">
        <f>SUM(P8:P76)</f>
        <v>1122</v>
      </c>
      <c r="Q77" s="34">
        <f>(P77/C77)</f>
        <v>6.0225442834138485E-2</v>
      </c>
      <c r="R77" s="33">
        <f>SUM(R8:R76)</f>
        <v>1185</v>
      </c>
      <c r="S77" s="34">
        <f>(R77/C77)</f>
        <v>6.3607085346215786E-2</v>
      </c>
      <c r="T77" s="33">
        <f>SUM(T8:T76)</f>
        <v>639</v>
      </c>
      <c r="U77" s="34">
        <f>(T77/C77)</f>
        <v>3.4299516908212563E-2</v>
      </c>
      <c r="V77" s="34">
        <f>(Q77+S77+U77)</f>
        <v>0.15813204508856682</v>
      </c>
      <c r="W77" s="33">
        <f>SUM(W8:W76)</f>
        <v>300</v>
      </c>
      <c r="X77" s="34">
        <f>(W77/C77)</f>
        <v>1.610305958132045E-2</v>
      </c>
      <c r="Y77" s="33">
        <f>SUM(Y8:Y76)</f>
        <v>552</v>
      </c>
      <c r="Z77" s="34">
        <f>(Y77/C77)</f>
        <v>2.9629629629629631E-2</v>
      </c>
      <c r="AA77" s="34">
        <f>(X77+Z77)</f>
        <v>4.5732689210950084E-2</v>
      </c>
      <c r="AB77" s="33">
        <f>SUM(AB8:AB76)</f>
        <v>771</v>
      </c>
      <c r="AC77" s="34">
        <f>(AB77/C77)</f>
        <v>4.1384863123993559E-2</v>
      </c>
      <c r="AD77" s="33"/>
    </row>
    <row r="78" spans="1:30" ht="15.75" thickTop="1" x14ac:dyDescent="0.25"/>
    <row r="80" spans="1:30" x14ac:dyDescent="0.25">
      <c r="A80" s="133" t="s">
        <v>111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</row>
    <row r="81" spans="1:30" x14ac:dyDescent="0.25">
      <c r="A81" s="35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35"/>
      <c r="Z81" s="35"/>
      <c r="AA81" s="35"/>
      <c r="AB81" s="35"/>
      <c r="AC81" s="35"/>
      <c r="AD81" s="36"/>
    </row>
    <row r="82" spans="1:30" ht="15.75" thickBot="1" x14ac:dyDescent="0.3">
      <c r="A82" s="5" t="s">
        <v>112</v>
      </c>
      <c r="B82" s="5"/>
      <c r="C82" s="6" t="s">
        <v>4</v>
      </c>
      <c r="D82" s="6" t="s">
        <v>5</v>
      </c>
      <c r="E82" s="6" t="s">
        <v>6</v>
      </c>
      <c r="F82" s="6" t="s">
        <v>7</v>
      </c>
      <c r="G82" s="6" t="s">
        <v>8</v>
      </c>
      <c r="H82" s="37" t="s">
        <v>9</v>
      </c>
      <c r="I82" s="6" t="s">
        <v>10</v>
      </c>
      <c r="J82" s="6" t="s">
        <v>11</v>
      </c>
      <c r="K82" s="6" t="s">
        <v>12</v>
      </c>
      <c r="L82" s="6" t="s">
        <v>13</v>
      </c>
      <c r="M82" s="6" t="s">
        <v>14</v>
      </c>
      <c r="N82" s="6" t="s">
        <v>15</v>
      </c>
      <c r="O82" s="37" t="s">
        <v>16</v>
      </c>
      <c r="P82" s="6" t="s">
        <v>17</v>
      </c>
      <c r="Q82" s="6" t="s">
        <v>18</v>
      </c>
      <c r="R82" s="6" t="s">
        <v>19</v>
      </c>
      <c r="S82" s="6" t="s">
        <v>20</v>
      </c>
      <c r="T82" s="6" t="s">
        <v>21</v>
      </c>
      <c r="U82" s="6" t="s">
        <v>22</v>
      </c>
      <c r="V82" s="37" t="s">
        <v>23</v>
      </c>
      <c r="W82" s="6" t="s">
        <v>24</v>
      </c>
      <c r="X82" s="6" t="s">
        <v>25</v>
      </c>
      <c r="Y82" s="6" t="s">
        <v>26</v>
      </c>
      <c r="Z82" s="6" t="s">
        <v>27</v>
      </c>
      <c r="AA82" s="37" t="s">
        <v>28</v>
      </c>
      <c r="AB82" s="6" t="s">
        <v>29</v>
      </c>
      <c r="AC82" s="37" t="s">
        <v>30</v>
      </c>
      <c r="AD82" s="8"/>
    </row>
    <row r="83" spans="1:30" s="139" customFormat="1" ht="13.5" thickTop="1" x14ac:dyDescent="0.2">
      <c r="A83" s="9" t="s">
        <v>113</v>
      </c>
      <c r="B83" s="15"/>
      <c r="C83" s="140">
        <f>SUM(C16, C19:C20, C30, C33:C34,C36, C46, C48:C51, C59:C69, C71:C74,C53:C54,C38:C44,C22:C28,C9:C14, C76)</f>
        <v>15012</v>
      </c>
      <c r="D83" s="140">
        <f>SUM(D16, D19:D20, D30, D33:D34,D36, D46, D48:D51, D59:D69, D71:D74,D53:D54,D38:D44,D22:D28,D9:D14, D76)</f>
        <v>4013</v>
      </c>
      <c r="E83" s="41">
        <f>(D83/C83)</f>
        <v>0.26731947775113241</v>
      </c>
      <c r="F83" s="140">
        <f>SUM(F16, F19:F20, F30, F33:F34,F36, F46, F48:F51, F59:F69, F71:F74,F53:F54,F38:F44,F22:F28,F9:F14, F76)</f>
        <v>2116</v>
      </c>
      <c r="G83" s="41">
        <f>(F83/C83)</f>
        <v>0.14095390354383161</v>
      </c>
      <c r="H83" s="42">
        <f>SUM(G83,E83)</f>
        <v>0.40827338129496404</v>
      </c>
      <c r="I83" s="140">
        <f>SUM(I16, I19:I20, I30, I33:I34,I36, I46, I48:I51, I59:I69, I71:I74,I53:I54,I38:I44,I22:I28,I9:I14, I76)</f>
        <v>1659</v>
      </c>
      <c r="J83" s="41">
        <f>(I83/C83)</f>
        <v>0.11051159072741806</v>
      </c>
      <c r="K83" s="140">
        <f>SUM(K16, K19:K20, K30, K33:K34,K36, K46, K48:K51, K59:K69, K71:K74,K53:K54,K38:K44,K22:K28,K9:K14, K76)</f>
        <v>2072</v>
      </c>
      <c r="L83" s="41">
        <f>(K83/C83)</f>
        <v>0.13802291500133226</v>
      </c>
      <c r="M83" s="140">
        <f>SUM(M16, M19:M20, M30, M33:M34,M36, M46, M48:M51, M59:M69, M71:M74,M53:M54,M38:M44,M22:M28,M9:M14, M76)</f>
        <v>1329</v>
      </c>
      <c r="N83" s="41">
        <f>(M83/C83)</f>
        <v>8.8529176658673062E-2</v>
      </c>
      <c r="O83" s="142">
        <f>SUM(N83,L83,J83)</f>
        <v>0.3370636823874234</v>
      </c>
      <c r="P83" s="140">
        <f>SUM(P16, P19:P20, P30, P33:P34,P36, P46, P48:P51, P59:P69, P71:P74,P53:P54,P38:P44,P22:P28,P9:P14, P76)</f>
        <v>895</v>
      </c>
      <c r="Q83" s="41">
        <f>(P83/C83)</f>
        <v>5.9618971489475085E-2</v>
      </c>
      <c r="R83" s="140">
        <f>SUM(R16, R19:R20, R30, R33:R34,R36, R46, R48:R51, R59:R69, R71:R74,R53:R54,R38:R44,R22:R28,R9:R14, R76)</f>
        <v>977</v>
      </c>
      <c r="S83" s="41">
        <f>(R83/C83)</f>
        <v>6.5081268318678387E-2</v>
      </c>
      <c r="T83" s="140">
        <f>SUM(T16, T19:T20, T30, T33:T34,T36, T46, T48:T51, T59:T69, T71:T74,T53:T54,T38:T44,T22:T28,T9:T14, T76)</f>
        <v>534</v>
      </c>
      <c r="U83" s="41">
        <f>(T83/C83)</f>
        <v>3.5571542765787369E-2</v>
      </c>
      <c r="V83" s="142">
        <f>SUM(U83,S83,Q83)</f>
        <v>0.16027178257394084</v>
      </c>
      <c r="W83" s="140">
        <f>SUM(W16, W19:W20, W30, W33:W34,W36, W46, W48:W51, W59:W69, W71:W74,W53:W54,W38:W44,W22:W28,W9:W14, W76)</f>
        <v>262</v>
      </c>
      <c r="X83" s="41">
        <f>(W83/C83)</f>
        <v>1.7452704503064215E-2</v>
      </c>
      <c r="Y83" s="140">
        <f>SUM(Y16, Y19:Y20, Y30, Y33:Y34,Y36, Y46, Y48:Y51, Y59:Y69, Y71:Y74,Y53:Y54,Y38:Y44,Y22:Y28,Y9:Y14, Y76)</f>
        <v>479</v>
      </c>
      <c r="Z83" s="41">
        <f>(Y83/C83)</f>
        <v>3.1907807087663199E-2</v>
      </c>
      <c r="AA83" s="44">
        <f>SUM(Z83,X83)</f>
        <v>4.9360511590727414E-2</v>
      </c>
      <c r="AB83" s="140">
        <f>SUM(AB16, AB19:AB20, AB30, AB33:AB34,AB36, AB46, AB48:AB51, AB59:AB69, AB71:AB74,AB53:AB54,AB38:AB44,AB22:AB28,AB9:AB14, AB76)</f>
        <v>676</v>
      </c>
      <c r="AC83" s="41">
        <f>(AB83/C83)</f>
        <v>4.5030642152944313E-2</v>
      </c>
      <c r="AD83" s="40"/>
    </row>
    <row r="84" spans="1:30" s="139" customFormat="1" ht="12.75" x14ac:dyDescent="0.2">
      <c r="A84" s="16" t="s">
        <v>114</v>
      </c>
      <c r="B84" s="19"/>
      <c r="C84" s="141">
        <f>SUM(C8, C15, C17:C18, C21, C29, C35, C52, C55:C57)</f>
        <v>2003</v>
      </c>
      <c r="D84" s="141">
        <f>SUM(D8, D15, D17:D18, D21, D29, D35, D52, D55:D57)</f>
        <v>432</v>
      </c>
      <c r="E84" s="41">
        <f t="shared" ref="E84:E85" si="8">(D84/C84)</f>
        <v>0.21567648527209185</v>
      </c>
      <c r="F84" s="141">
        <f>SUM(F8, F15, F17:F18, F21, F29, F35, F52, F55:F57)</f>
        <v>264</v>
      </c>
      <c r="G84" s="41">
        <f t="shared" ref="G84:G85" si="9">(F84/C84)</f>
        <v>0.13180229655516726</v>
      </c>
      <c r="H84" s="42">
        <f>SUM(G84,E84)</f>
        <v>0.34747878182725911</v>
      </c>
      <c r="I84" s="141">
        <f>SUM(I8, I15, I17:I18, I21, I29, I35, I52, I55:I57)</f>
        <v>269</v>
      </c>
      <c r="J84" s="41">
        <f t="shared" ref="J84:J85" si="10">(I84/C84)</f>
        <v>0.13429855217174239</v>
      </c>
      <c r="K84" s="141">
        <f>SUM(K8, K15, K17:K18, K21, K29, K35, K52, K55:K57)</f>
        <v>337</v>
      </c>
      <c r="L84" s="41">
        <f t="shared" ref="L84:L85" si="11">(K84/C84)</f>
        <v>0.16824762855716424</v>
      </c>
      <c r="M84" s="141">
        <f>SUM(M8, M15, M17:M18, M21, M29, M35, M52, M55:M57)</f>
        <v>203</v>
      </c>
      <c r="N84" s="41">
        <f t="shared" ref="N84:N85" si="12">(M84/C84)</f>
        <v>0.10134797803295058</v>
      </c>
      <c r="O84" s="43">
        <f t="shared" ref="O84:O85" si="13">SUM(N84,L84,J84)</f>
        <v>0.40389415876185719</v>
      </c>
      <c r="P84" s="141">
        <f>SUM(P8, P15, P17:P18, P21, P29, P35, P52, P55:P57)</f>
        <v>158</v>
      </c>
      <c r="Q84" s="41">
        <f t="shared" ref="Q84:Q85" si="14">(P84/C84)</f>
        <v>7.8881677483774337E-2</v>
      </c>
      <c r="R84" s="141">
        <f>SUM(R8, R15, R17:R18, R21, R29, R35, R52, R55:R57)</f>
        <v>145</v>
      </c>
      <c r="S84" s="41">
        <f t="shared" ref="S84:S85" si="15">(R84/C84)</f>
        <v>7.2391412880678976E-2</v>
      </c>
      <c r="T84" s="141">
        <f>SUM(T8, T15, T17:T18, T21, T29, T35, T52, T55:T57)</f>
        <v>72</v>
      </c>
      <c r="U84" s="41">
        <f t="shared" ref="U84:U85" si="16">(T84/C84)</f>
        <v>3.594608087868198E-2</v>
      </c>
      <c r="V84" s="142">
        <f t="shared" ref="V84:V85" si="17">SUM(U84,S84,Q84)</f>
        <v>0.18721917124313531</v>
      </c>
      <c r="W84" s="141">
        <f>SUM(W8, W15, W17:W18, W21, W29, W35, W52, W55:W57)</f>
        <v>32</v>
      </c>
      <c r="X84" s="41">
        <f t="shared" ref="X84:X85" si="18">(W84/C84)</f>
        <v>1.597603594608088E-2</v>
      </c>
      <c r="Y84" s="141">
        <f>SUM(Y8, Y15, Y17:Y18, Y21, Y29, Y35, Y52, Y55:Y57)</f>
        <v>46</v>
      </c>
      <c r="Z84" s="41">
        <f t="shared" ref="Z84:Z85" si="19">(Y84/C84)</f>
        <v>2.2965551672491265E-2</v>
      </c>
      <c r="AA84" s="44">
        <f t="shared" ref="AA84:AA85" si="20">SUM(Z84,X84)</f>
        <v>3.8941587618572145E-2</v>
      </c>
      <c r="AB84" s="141">
        <f>SUM(AB8, AB15, AB17:AB18, AB21, AB29, AB35, AB52, AB55:AB57)</f>
        <v>45</v>
      </c>
      <c r="AC84" s="41">
        <f t="shared" ref="AC84:AC85" si="21">(AB84/C84)</f>
        <v>2.2466300549176237E-2</v>
      </c>
      <c r="AD84" s="47"/>
    </row>
    <row r="85" spans="1:30" s="139" customFormat="1" ht="12.75" x14ac:dyDescent="0.2">
      <c r="A85" s="16" t="s">
        <v>115</v>
      </c>
      <c r="B85" s="19"/>
      <c r="C85" s="141">
        <f>SUM(C31,C32)</f>
        <v>450</v>
      </c>
      <c r="D85" s="141">
        <f>SUM(D31,D32)</f>
        <v>266</v>
      </c>
      <c r="E85" s="41">
        <f t="shared" si="8"/>
        <v>0.59111111111111114</v>
      </c>
      <c r="F85" s="141">
        <f>SUM(F31,F32)</f>
        <v>64</v>
      </c>
      <c r="G85" s="41">
        <f t="shared" si="9"/>
        <v>0.14222222222222222</v>
      </c>
      <c r="H85" s="42">
        <f>SUM(G85,E85)</f>
        <v>0.73333333333333339</v>
      </c>
      <c r="I85" s="141">
        <f>SUM(I31,I32)</f>
        <v>42</v>
      </c>
      <c r="J85" s="41">
        <f t="shared" si="10"/>
        <v>9.3333333333333338E-2</v>
      </c>
      <c r="K85" s="141">
        <f>SUM(K31,K32)</f>
        <v>32</v>
      </c>
      <c r="L85" s="41">
        <f t="shared" si="11"/>
        <v>7.1111111111111111E-2</v>
      </c>
      <c r="M85" s="141">
        <f>SUM(M31,M32)</f>
        <v>20</v>
      </c>
      <c r="N85" s="41">
        <f t="shared" si="12"/>
        <v>4.4444444444444446E-2</v>
      </c>
      <c r="O85" s="43">
        <f t="shared" si="13"/>
        <v>0.2088888888888889</v>
      </c>
      <c r="P85" s="141">
        <f>SUM(P31,P32)</f>
        <v>13</v>
      </c>
      <c r="Q85" s="41">
        <f t="shared" si="14"/>
        <v>2.8888888888888888E-2</v>
      </c>
      <c r="R85" s="141">
        <f>SUM(R31,R32)</f>
        <v>1</v>
      </c>
      <c r="S85" s="41">
        <f t="shared" si="15"/>
        <v>2.2222222222222222E-3</v>
      </c>
      <c r="T85" s="141">
        <f>SUM(T31,T32)</f>
        <v>4</v>
      </c>
      <c r="U85" s="41">
        <f t="shared" si="16"/>
        <v>8.8888888888888889E-3</v>
      </c>
      <c r="V85" s="142">
        <f t="shared" si="17"/>
        <v>0.04</v>
      </c>
      <c r="W85" s="141">
        <f>SUM(W31,W32)</f>
        <v>1</v>
      </c>
      <c r="X85" s="41">
        <f t="shared" si="18"/>
        <v>2.2222222222222222E-3</v>
      </c>
      <c r="Y85" s="141">
        <f>SUM(Y31,Y32)</f>
        <v>3</v>
      </c>
      <c r="Z85" s="41">
        <f t="shared" si="19"/>
        <v>6.6666666666666671E-3</v>
      </c>
      <c r="AA85" s="44">
        <f t="shared" si="20"/>
        <v>8.8888888888888889E-3</v>
      </c>
      <c r="AB85" s="141">
        <f>SUM(AB31,AB32)</f>
        <v>4</v>
      </c>
      <c r="AC85" s="41">
        <f t="shared" si="21"/>
        <v>8.8888888888888889E-3</v>
      </c>
      <c r="AD85" s="47"/>
    </row>
  </sheetData>
  <sortState ref="A8:AD71">
    <sortCondition ref="B8"/>
  </sortState>
  <mergeCells count="5">
    <mergeCell ref="A1:AD1"/>
    <mergeCell ref="A2:AD2"/>
    <mergeCell ref="A4:AD4"/>
    <mergeCell ref="A80:AD80"/>
    <mergeCell ref="B81:X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D2" workbookViewId="0">
      <selection activeCell="AB7" sqref="AB7"/>
    </sheetView>
  </sheetViews>
  <sheetFormatPr defaultRowHeight="15" x14ac:dyDescent="0.25"/>
  <sheetData>
    <row r="1" spans="1:28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132" t="s">
        <v>141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49" t="s">
        <v>112</v>
      </c>
      <c r="B7" s="49" t="s">
        <v>3</v>
      </c>
      <c r="C7" s="50" t="s">
        <v>116</v>
      </c>
      <c r="D7" s="50" t="s">
        <v>5</v>
      </c>
      <c r="E7" s="50" t="s">
        <v>6</v>
      </c>
      <c r="F7" s="50" t="s">
        <v>7</v>
      </c>
      <c r="G7" s="50" t="s">
        <v>8</v>
      </c>
      <c r="H7" s="51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50" t="s">
        <v>14</v>
      </c>
      <c r="N7" s="50" t="s">
        <v>15</v>
      </c>
      <c r="O7" s="51" t="s">
        <v>117</v>
      </c>
      <c r="P7" s="50" t="s">
        <v>17</v>
      </c>
      <c r="Q7" s="50" t="s">
        <v>18</v>
      </c>
      <c r="R7" s="50" t="s">
        <v>19</v>
      </c>
      <c r="S7" s="50" t="s">
        <v>20</v>
      </c>
      <c r="T7" s="50" t="s">
        <v>21</v>
      </c>
      <c r="U7" s="50" t="s">
        <v>22</v>
      </c>
      <c r="V7" s="51" t="s">
        <v>23</v>
      </c>
      <c r="W7" s="50" t="s">
        <v>26</v>
      </c>
      <c r="X7" s="50" t="s">
        <v>27</v>
      </c>
      <c r="Y7" s="51" t="s">
        <v>28</v>
      </c>
      <c r="Z7" s="50" t="s">
        <v>29</v>
      </c>
      <c r="AA7" s="51" t="s">
        <v>30</v>
      </c>
      <c r="AB7" s="50"/>
    </row>
    <row r="8" spans="1:28" x14ac:dyDescent="0.25">
      <c r="A8" s="52" t="s">
        <v>115</v>
      </c>
      <c r="B8" s="52" t="s">
        <v>118</v>
      </c>
      <c r="C8" s="53">
        <f>SUM(D8,F8,I8,K8,M8,P8,R8,T8,W8,Z8)</f>
        <v>200</v>
      </c>
      <c r="D8" s="53">
        <v>158</v>
      </c>
      <c r="E8" s="54">
        <v>79</v>
      </c>
      <c r="F8" s="53">
        <v>20</v>
      </c>
      <c r="G8" s="54">
        <v>10</v>
      </c>
      <c r="H8" s="55">
        <v>89</v>
      </c>
      <c r="I8" s="53">
        <v>5</v>
      </c>
      <c r="J8" s="54">
        <v>2.5</v>
      </c>
      <c r="K8" s="53">
        <v>6</v>
      </c>
      <c r="L8" s="54">
        <v>3</v>
      </c>
      <c r="M8" s="53">
        <v>7</v>
      </c>
      <c r="N8" s="54">
        <v>3.5</v>
      </c>
      <c r="O8" s="56">
        <v>9</v>
      </c>
      <c r="P8" s="53"/>
      <c r="Q8" s="54"/>
      <c r="R8" s="53">
        <v>0</v>
      </c>
      <c r="S8" s="54">
        <v>0</v>
      </c>
      <c r="T8" s="53">
        <v>2</v>
      </c>
      <c r="U8" s="54">
        <v>1</v>
      </c>
      <c r="V8" s="56">
        <v>1</v>
      </c>
      <c r="W8" s="53">
        <v>1</v>
      </c>
      <c r="X8" s="54">
        <v>0.5</v>
      </c>
      <c r="Y8" s="57">
        <v>0.5</v>
      </c>
      <c r="Z8" s="53">
        <v>1</v>
      </c>
      <c r="AA8" s="58">
        <v>0.5</v>
      </c>
      <c r="AB8" s="53"/>
    </row>
    <row r="9" spans="1:28" x14ac:dyDescent="0.25">
      <c r="A9" s="52" t="s">
        <v>115</v>
      </c>
      <c r="B9" s="52" t="s">
        <v>119</v>
      </c>
      <c r="C9" s="53">
        <f t="shared" ref="C9:C18" si="0">SUM(D9,F9,I9,K9,M9,P9,R9,T9,W9,Z9)</f>
        <v>28</v>
      </c>
      <c r="D9" s="53">
        <v>24</v>
      </c>
      <c r="E9" s="54">
        <v>85.71</v>
      </c>
      <c r="F9" s="53">
        <v>3</v>
      </c>
      <c r="G9" s="54">
        <v>10.71</v>
      </c>
      <c r="H9" s="55">
        <v>96.419999999999987</v>
      </c>
      <c r="I9" s="53">
        <v>1</v>
      </c>
      <c r="J9" s="54">
        <v>3.57</v>
      </c>
      <c r="K9" s="53">
        <v>0</v>
      </c>
      <c r="L9" s="54">
        <v>0</v>
      </c>
      <c r="M9" s="53">
        <v>0</v>
      </c>
      <c r="N9" s="54">
        <v>0</v>
      </c>
      <c r="O9" s="56">
        <v>3.57</v>
      </c>
      <c r="P9" s="53"/>
      <c r="Q9" s="54"/>
      <c r="R9" s="53">
        <v>0</v>
      </c>
      <c r="S9" s="54">
        <v>0</v>
      </c>
      <c r="T9" s="53">
        <v>0</v>
      </c>
      <c r="U9" s="54">
        <v>0</v>
      </c>
      <c r="V9" s="56">
        <v>0</v>
      </c>
      <c r="W9" s="53">
        <v>0</v>
      </c>
      <c r="X9" s="54">
        <v>0</v>
      </c>
      <c r="Y9" s="57">
        <v>0</v>
      </c>
      <c r="Z9" s="53">
        <v>0</v>
      </c>
      <c r="AA9" s="58">
        <v>0</v>
      </c>
      <c r="AB9" s="53"/>
    </row>
    <row r="10" spans="1:28" x14ac:dyDescent="0.25">
      <c r="A10" s="52" t="s">
        <v>115</v>
      </c>
      <c r="B10" s="52" t="s">
        <v>120</v>
      </c>
      <c r="C10" s="53">
        <f t="shared" si="0"/>
        <v>10</v>
      </c>
      <c r="D10" s="53">
        <v>10</v>
      </c>
      <c r="E10" s="59">
        <v>100</v>
      </c>
      <c r="F10" s="53">
        <v>0</v>
      </c>
      <c r="G10" s="59">
        <v>0</v>
      </c>
      <c r="H10" s="55">
        <v>100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6">
        <v>0</v>
      </c>
      <c r="P10" s="53"/>
      <c r="Q10" s="54"/>
      <c r="R10" s="53">
        <v>0</v>
      </c>
      <c r="S10" s="54">
        <v>0</v>
      </c>
      <c r="T10" s="53">
        <v>0</v>
      </c>
      <c r="U10" s="54">
        <v>0</v>
      </c>
      <c r="V10" s="56">
        <v>0</v>
      </c>
      <c r="W10" s="53">
        <v>0</v>
      </c>
      <c r="X10" s="54">
        <v>0</v>
      </c>
      <c r="Y10" s="57">
        <v>0</v>
      </c>
      <c r="Z10" s="53">
        <v>0</v>
      </c>
      <c r="AA10" s="58">
        <v>0</v>
      </c>
      <c r="AB10" s="53"/>
    </row>
    <row r="11" spans="1:28" x14ac:dyDescent="0.25">
      <c r="A11" s="52" t="s">
        <v>115</v>
      </c>
      <c r="B11" s="52" t="s">
        <v>69</v>
      </c>
      <c r="C11" s="53">
        <f t="shared" si="0"/>
        <v>44</v>
      </c>
      <c r="D11" s="53">
        <v>38</v>
      </c>
      <c r="E11" s="54">
        <v>86.36</v>
      </c>
      <c r="F11" s="53">
        <v>2</v>
      </c>
      <c r="G11" s="54">
        <v>4.55</v>
      </c>
      <c r="H11" s="55">
        <v>90.91</v>
      </c>
      <c r="I11" s="53">
        <v>1</v>
      </c>
      <c r="J11" s="54">
        <v>2.27</v>
      </c>
      <c r="K11" s="53">
        <v>1</v>
      </c>
      <c r="L11" s="54">
        <v>2.27</v>
      </c>
      <c r="M11" s="53">
        <v>2</v>
      </c>
      <c r="N11" s="54">
        <v>4.55</v>
      </c>
      <c r="O11" s="56">
        <v>9.09</v>
      </c>
      <c r="P11" s="53"/>
      <c r="Q11" s="54"/>
      <c r="R11" s="53">
        <v>0</v>
      </c>
      <c r="S11" s="54">
        <v>0</v>
      </c>
      <c r="T11" s="53">
        <v>0</v>
      </c>
      <c r="U11" s="54">
        <v>0</v>
      </c>
      <c r="V11" s="56">
        <v>0</v>
      </c>
      <c r="W11" s="53">
        <v>0</v>
      </c>
      <c r="X11" s="54">
        <v>0</v>
      </c>
      <c r="Y11" s="57">
        <v>0</v>
      </c>
      <c r="Z11" s="53">
        <v>0</v>
      </c>
      <c r="AA11" s="58">
        <v>0</v>
      </c>
      <c r="AB11" s="53"/>
    </row>
    <row r="12" spans="1:28" x14ac:dyDescent="0.25">
      <c r="A12" s="52" t="s">
        <v>115</v>
      </c>
      <c r="B12" s="52" t="s">
        <v>59</v>
      </c>
      <c r="C12" s="53">
        <f t="shared" si="0"/>
        <v>191</v>
      </c>
      <c r="D12" s="53">
        <v>155</v>
      </c>
      <c r="E12" s="54">
        <v>81.150000000000006</v>
      </c>
      <c r="F12" s="53">
        <v>21</v>
      </c>
      <c r="G12" s="54">
        <v>10.99</v>
      </c>
      <c r="H12" s="55">
        <v>92.14</v>
      </c>
      <c r="I12" s="53">
        <v>6</v>
      </c>
      <c r="J12" s="54">
        <v>3.14</v>
      </c>
      <c r="K12" s="53">
        <v>5</v>
      </c>
      <c r="L12" s="54">
        <v>2.62</v>
      </c>
      <c r="M12" s="53">
        <v>3</v>
      </c>
      <c r="N12" s="54">
        <v>1.57</v>
      </c>
      <c r="O12" s="56">
        <v>7.33</v>
      </c>
      <c r="P12" s="53"/>
      <c r="Q12" s="54"/>
      <c r="R12" s="53">
        <v>1</v>
      </c>
      <c r="S12" s="54">
        <v>0.52</v>
      </c>
      <c r="T12" s="53">
        <v>0</v>
      </c>
      <c r="U12" s="54">
        <v>0</v>
      </c>
      <c r="V12" s="56">
        <v>0.52</v>
      </c>
      <c r="W12" s="53">
        <v>0</v>
      </c>
      <c r="X12" s="54">
        <v>0</v>
      </c>
      <c r="Y12" s="57">
        <v>0</v>
      </c>
      <c r="Z12" s="53">
        <v>0</v>
      </c>
      <c r="AA12" s="58">
        <v>0</v>
      </c>
      <c r="AB12" s="53"/>
    </row>
    <row r="13" spans="1:28" x14ac:dyDescent="0.25">
      <c r="A13" s="52" t="s">
        <v>115</v>
      </c>
      <c r="B13" s="52" t="s">
        <v>121</v>
      </c>
      <c r="C13" s="53">
        <f t="shared" si="0"/>
        <v>20</v>
      </c>
      <c r="D13" s="53">
        <v>16</v>
      </c>
      <c r="E13" s="54">
        <v>80</v>
      </c>
      <c r="F13" s="53">
        <v>1</v>
      </c>
      <c r="G13" s="59">
        <v>5</v>
      </c>
      <c r="H13" s="55">
        <v>85</v>
      </c>
      <c r="I13" s="53">
        <v>0</v>
      </c>
      <c r="J13" s="54">
        <v>0</v>
      </c>
      <c r="K13" s="53">
        <v>0</v>
      </c>
      <c r="L13" s="54">
        <v>0</v>
      </c>
      <c r="M13" s="53">
        <v>0</v>
      </c>
      <c r="N13" s="54">
        <v>0</v>
      </c>
      <c r="O13" s="56">
        <v>0</v>
      </c>
      <c r="P13" s="53"/>
      <c r="Q13" s="54"/>
      <c r="R13" s="53">
        <v>0</v>
      </c>
      <c r="S13" s="54">
        <v>0</v>
      </c>
      <c r="T13" s="53">
        <v>0</v>
      </c>
      <c r="U13" s="54">
        <v>0</v>
      </c>
      <c r="V13" s="56">
        <v>0</v>
      </c>
      <c r="W13" s="53">
        <v>0</v>
      </c>
      <c r="X13" s="54">
        <v>0</v>
      </c>
      <c r="Y13" s="57">
        <v>0</v>
      </c>
      <c r="Z13" s="53">
        <v>3</v>
      </c>
      <c r="AA13" s="58">
        <v>15</v>
      </c>
      <c r="AB13" s="53"/>
    </row>
    <row r="14" spans="1:28" x14ac:dyDescent="0.25">
      <c r="A14" s="52" t="s">
        <v>114</v>
      </c>
      <c r="B14" s="52" t="s">
        <v>122</v>
      </c>
      <c r="C14" s="53">
        <f t="shared" si="0"/>
        <v>133</v>
      </c>
      <c r="D14" s="60">
        <v>62</v>
      </c>
      <c r="E14" s="54">
        <v>46.62</v>
      </c>
      <c r="F14" s="60">
        <v>34</v>
      </c>
      <c r="G14" s="54">
        <v>25.56</v>
      </c>
      <c r="H14" s="55">
        <v>72.179999999999993</v>
      </c>
      <c r="I14" s="60">
        <v>18</v>
      </c>
      <c r="J14" s="54">
        <v>13.53</v>
      </c>
      <c r="K14" s="60">
        <v>12</v>
      </c>
      <c r="L14" s="54">
        <v>9.02</v>
      </c>
      <c r="M14" s="60">
        <v>4</v>
      </c>
      <c r="N14" s="54">
        <v>3.01</v>
      </c>
      <c r="O14" s="56">
        <v>25.559999999999995</v>
      </c>
      <c r="P14" s="53"/>
      <c r="Q14" s="54"/>
      <c r="R14" s="60">
        <v>3</v>
      </c>
      <c r="S14" s="54">
        <v>2.2599999999999998</v>
      </c>
      <c r="T14" s="60">
        <v>0</v>
      </c>
      <c r="U14" s="54">
        <v>0</v>
      </c>
      <c r="V14" s="56">
        <v>2.2599999999999998</v>
      </c>
      <c r="W14" s="60">
        <v>0</v>
      </c>
      <c r="X14" s="54">
        <v>0</v>
      </c>
      <c r="Y14" s="57">
        <v>0</v>
      </c>
      <c r="Z14" s="60">
        <v>0</v>
      </c>
      <c r="AA14" s="58">
        <v>0</v>
      </c>
      <c r="AB14" s="60"/>
    </row>
    <row r="15" spans="1:28" x14ac:dyDescent="0.25">
      <c r="A15" s="52" t="s">
        <v>114</v>
      </c>
      <c r="B15" s="52" t="s">
        <v>123</v>
      </c>
      <c r="C15" s="53">
        <f t="shared" si="0"/>
        <v>11</v>
      </c>
      <c r="D15" s="60">
        <v>2</v>
      </c>
      <c r="E15" s="59">
        <v>18.18</v>
      </c>
      <c r="F15" s="60">
        <v>8</v>
      </c>
      <c r="G15" s="54">
        <v>72.73</v>
      </c>
      <c r="H15" s="55">
        <v>90.91</v>
      </c>
      <c r="I15" s="60">
        <v>1</v>
      </c>
      <c r="J15" s="54">
        <v>9.09</v>
      </c>
      <c r="K15" s="60">
        <v>0</v>
      </c>
      <c r="L15" s="54">
        <v>0</v>
      </c>
      <c r="M15" s="60">
        <v>0</v>
      </c>
      <c r="N15" s="54">
        <v>0</v>
      </c>
      <c r="O15" s="56">
        <v>9.09</v>
      </c>
      <c r="P15" s="53"/>
      <c r="Q15" s="54"/>
      <c r="R15" s="60">
        <v>0</v>
      </c>
      <c r="S15" s="54">
        <v>0</v>
      </c>
      <c r="T15" s="60">
        <v>0</v>
      </c>
      <c r="U15" s="54">
        <v>0</v>
      </c>
      <c r="V15" s="56">
        <v>0</v>
      </c>
      <c r="W15" s="60">
        <v>0</v>
      </c>
      <c r="X15" s="54">
        <v>0</v>
      </c>
      <c r="Y15" s="57">
        <v>0</v>
      </c>
      <c r="Z15" s="60">
        <v>0</v>
      </c>
      <c r="AA15" s="58">
        <v>0</v>
      </c>
      <c r="AB15" s="60"/>
    </row>
    <row r="16" spans="1:28" x14ac:dyDescent="0.25">
      <c r="A16" s="52" t="s">
        <v>114</v>
      </c>
      <c r="B16" s="52" t="s">
        <v>124</v>
      </c>
      <c r="C16" s="53">
        <f t="shared" si="0"/>
        <v>35</v>
      </c>
      <c r="D16" s="53">
        <v>14</v>
      </c>
      <c r="E16" s="54">
        <v>40</v>
      </c>
      <c r="F16" s="53">
        <v>6</v>
      </c>
      <c r="G16" s="54">
        <v>17.14</v>
      </c>
      <c r="H16" s="55">
        <v>57.14</v>
      </c>
      <c r="I16" s="53">
        <v>6</v>
      </c>
      <c r="J16" s="54">
        <v>17.14</v>
      </c>
      <c r="K16" s="53">
        <v>6</v>
      </c>
      <c r="L16" s="54">
        <v>17.14</v>
      </c>
      <c r="M16" s="53">
        <v>3</v>
      </c>
      <c r="N16" s="54">
        <v>8.57</v>
      </c>
      <c r="O16" s="56">
        <v>42.85</v>
      </c>
      <c r="P16" s="53"/>
      <c r="Q16" s="54"/>
      <c r="R16" s="53">
        <v>0</v>
      </c>
      <c r="S16" s="54">
        <v>0</v>
      </c>
      <c r="T16" s="53">
        <v>0</v>
      </c>
      <c r="U16" s="54">
        <v>0</v>
      </c>
      <c r="V16" s="56">
        <v>0</v>
      </c>
      <c r="W16" s="53">
        <v>0</v>
      </c>
      <c r="X16" s="54">
        <v>0</v>
      </c>
      <c r="Y16" s="57">
        <v>0</v>
      </c>
      <c r="Z16" s="53">
        <v>0</v>
      </c>
      <c r="AA16" s="58">
        <v>0</v>
      </c>
      <c r="AB16" s="53"/>
    </row>
    <row r="17" spans="1:28" x14ac:dyDescent="0.25">
      <c r="A17" s="52" t="s">
        <v>113</v>
      </c>
      <c r="B17" s="52" t="s">
        <v>93</v>
      </c>
      <c r="C17" s="53">
        <f t="shared" si="0"/>
        <v>14</v>
      </c>
      <c r="D17" s="53">
        <v>11</v>
      </c>
      <c r="E17" s="54">
        <v>78.569999999999993</v>
      </c>
      <c r="F17" s="53">
        <v>0</v>
      </c>
      <c r="G17" s="54">
        <v>0</v>
      </c>
      <c r="H17" s="55">
        <v>78.569999999999993</v>
      </c>
      <c r="I17" s="53">
        <v>2</v>
      </c>
      <c r="J17" s="54">
        <v>14.29</v>
      </c>
      <c r="K17" s="53">
        <v>1</v>
      </c>
      <c r="L17" s="54">
        <v>7.14</v>
      </c>
      <c r="M17" s="53">
        <v>0</v>
      </c>
      <c r="N17" s="54">
        <v>0</v>
      </c>
      <c r="O17" s="56">
        <v>21.43</v>
      </c>
      <c r="P17" s="53"/>
      <c r="Q17" s="54"/>
      <c r="R17" s="53">
        <v>0</v>
      </c>
      <c r="S17" s="54">
        <v>0</v>
      </c>
      <c r="T17" s="53">
        <v>0</v>
      </c>
      <c r="U17" s="54">
        <v>0</v>
      </c>
      <c r="V17" s="56">
        <v>0</v>
      </c>
      <c r="W17" s="53">
        <v>0</v>
      </c>
      <c r="X17" s="54">
        <v>0</v>
      </c>
      <c r="Y17" s="57">
        <v>0</v>
      </c>
      <c r="Z17" s="53">
        <v>0</v>
      </c>
      <c r="AA17" s="58">
        <v>0</v>
      </c>
      <c r="AB17" s="53"/>
    </row>
    <row r="18" spans="1:28" x14ac:dyDescent="0.25">
      <c r="A18" s="52" t="s">
        <v>115</v>
      </c>
      <c r="B18" s="52" t="s">
        <v>125</v>
      </c>
      <c r="C18" s="53">
        <f t="shared" si="0"/>
        <v>23</v>
      </c>
      <c r="D18" s="53">
        <v>16</v>
      </c>
      <c r="E18" s="54">
        <v>69.569999999999993</v>
      </c>
      <c r="F18" s="53">
        <v>4</v>
      </c>
      <c r="G18" s="54">
        <v>17.39</v>
      </c>
      <c r="H18" s="55">
        <v>86.96</v>
      </c>
      <c r="I18" s="53">
        <v>2</v>
      </c>
      <c r="J18" s="54">
        <v>8.6999999999999993</v>
      </c>
      <c r="K18" s="53">
        <v>0</v>
      </c>
      <c r="L18" s="54">
        <v>0</v>
      </c>
      <c r="M18" s="53">
        <v>0</v>
      </c>
      <c r="N18" s="54">
        <v>0</v>
      </c>
      <c r="O18" s="56">
        <v>8.6999999999999993</v>
      </c>
      <c r="P18" s="53"/>
      <c r="Q18" s="54"/>
      <c r="R18" s="53">
        <v>0</v>
      </c>
      <c r="S18" s="54">
        <v>0</v>
      </c>
      <c r="T18" s="53">
        <v>1</v>
      </c>
      <c r="U18" s="54">
        <v>4.3499999999999996</v>
      </c>
      <c r="V18" s="56">
        <v>4.3499999999999996</v>
      </c>
      <c r="W18" s="53">
        <v>0</v>
      </c>
      <c r="X18" s="54">
        <v>0</v>
      </c>
      <c r="Y18" s="57">
        <v>0</v>
      </c>
      <c r="Z18" s="53">
        <v>0</v>
      </c>
      <c r="AA18" s="58">
        <v>0</v>
      </c>
      <c r="AB18" s="53"/>
    </row>
    <row r="19" spans="1:28" ht="15.75" thickBot="1" x14ac:dyDescent="0.3">
      <c r="A19" s="61" t="s">
        <v>110</v>
      </c>
      <c r="B19" s="61"/>
      <c r="C19" s="62">
        <f>SUM(C8:C18)</f>
        <v>709</v>
      </c>
      <c r="D19" s="62">
        <f>SUM(D8:D18)</f>
        <v>506</v>
      </c>
      <c r="E19" s="63">
        <f>(D19/C19)</f>
        <v>0.71368124118476728</v>
      </c>
      <c r="F19" s="62">
        <f>SUM(F8:F18)</f>
        <v>99</v>
      </c>
      <c r="G19" s="63">
        <f>(F19/C19)</f>
        <v>0.13963328631875882</v>
      </c>
      <c r="H19" s="63">
        <f>(E19+G19)</f>
        <v>0.8533145275035261</v>
      </c>
      <c r="I19" s="62">
        <f>SUM(I8:I18)</f>
        <v>42</v>
      </c>
      <c r="J19" s="63">
        <f>(I19/C19)</f>
        <v>5.9238363892806768E-2</v>
      </c>
      <c r="K19" s="62">
        <f>SUM(K8:K18)</f>
        <v>31</v>
      </c>
      <c r="L19" s="63">
        <f>(K19/C19)</f>
        <v>4.372355430183357E-2</v>
      </c>
      <c r="M19" s="62">
        <f>SUM(M8:M18)</f>
        <v>19</v>
      </c>
      <c r="N19" s="63">
        <f>(M19/C19)</f>
        <v>2.6798307475317348E-2</v>
      </c>
      <c r="O19" s="63">
        <f>(J19+L19+N19)</f>
        <v>0.12976022566995771</v>
      </c>
      <c r="P19" s="62">
        <f>SUM(P8:P18)</f>
        <v>0</v>
      </c>
      <c r="Q19" s="62">
        <f>SUM(Q8:Q18)</f>
        <v>0</v>
      </c>
      <c r="R19" s="62">
        <f>SUM(R8:R18)</f>
        <v>4</v>
      </c>
      <c r="S19" s="63">
        <f>(R19/C19)</f>
        <v>5.6417489421720732E-3</v>
      </c>
      <c r="T19" s="62">
        <f>SUM(T8:T18)</f>
        <v>3</v>
      </c>
      <c r="U19" s="63">
        <f>(T19/C19)</f>
        <v>4.2313117066290554E-3</v>
      </c>
      <c r="V19" s="63">
        <f>(Q19+S19+U19)</f>
        <v>9.8730606488011286E-3</v>
      </c>
      <c r="W19" s="62">
        <f>SUM(W8:W18)</f>
        <v>1</v>
      </c>
      <c r="X19" s="63">
        <f>(W19/C19)</f>
        <v>1.4104372355430183E-3</v>
      </c>
      <c r="Y19" s="63">
        <f>(X19)</f>
        <v>1.4104372355430183E-3</v>
      </c>
      <c r="Z19" s="62">
        <f>SUM(Z8:Z18)</f>
        <v>4</v>
      </c>
      <c r="AA19" s="63">
        <f>(Z19/C19)</f>
        <v>5.6417489421720732E-3</v>
      </c>
      <c r="AB19" s="62"/>
    </row>
    <row r="20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opLeftCell="F43" workbookViewId="0">
      <selection activeCell="AA82" sqref="AA82:AA84"/>
    </sheetView>
  </sheetViews>
  <sheetFormatPr defaultRowHeight="15" x14ac:dyDescent="0.25"/>
  <cols>
    <col min="5" max="5" width="9.140625" style="99"/>
    <col min="7" max="8" width="9.140625" style="99"/>
    <col min="10" max="10" width="9.140625" style="99"/>
    <col min="12" max="12" width="9.140625" style="99"/>
    <col min="14" max="14" width="9.140625" style="99"/>
    <col min="15" max="15" width="11.42578125" style="99" bestFit="1" customWidth="1"/>
    <col min="17" max="17" width="9.140625" style="99"/>
    <col min="19" max="19" width="9.140625" style="99"/>
    <col min="21" max="22" width="9.140625" style="99"/>
    <col min="24" max="24" width="9.140625" style="99"/>
    <col min="26" max="27" width="9.140625" style="99"/>
    <col min="29" max="29" width="9.140625" style="99"/>
  </cols>
  <sheetData>
    <row r="1" spans="1:30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8" x14ac:dyDescent="0.25">
      <c r="A3" s="1"/>
      <c r="B3" s="2"/>
      <c r="C3" s="3"/>
      <c r="D3" s="3"/>
      <c r="E3" s="94"/>
      <c r="F3" s="3"/>
      <c r="G3" s="94"/>
      <c r="H3" s="94"/>
      <c r="I3" s="3"/>
      <c r="J3" s="94"/>
      <c r="K3" s="3"/>
      <c r="L3" s="94"/>
      <c r="M3" s="3"/>
      <c r="N3" s="94"/>
      <c r="O3" s="94"/>
      <c r="P3" s="3"/>
      <c r="Q3" s="94"/>
      <c r="R3" s="3"/>
      <c r="S3" s="94"/>
      <c r="T3" s="3"/>
      <c r="U3" s="94"/>
      <c r="V3" s="94"/>
      <c r="W3" s="2"/>
      <c r="X3" s="100"/>
      <c r="Y3" s="2"/>
      <c r="Z3" s="100"/>
      <c r="AA3" s="100"/>
      <c r="AB3" s="2"/>
      <c r="AC3" s="100"/>
      <c r="AD3" s="2"/>
    </row>
    <row r="4" spans="1:30" x14ac:dyDescent="0.25">
      <c r="A4" s="132" t="s">
        <v>140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x14ac:dyDescent="0.25">
      <c r="A5" s="4"/>
      <c r="B5" s="4"/>
      <c r="C5" s="4"/>
      <c r="D5" s="4"/>
      <c r="E5" s="95"/>
      <c r="F5" s="4"/>
      <c r="G5" s="95"/>
      <c r="H5" s="95"/>
      <c r="I5" s="4"/>
      <c r="J5" s="95"/>
      <c r="K5" s="4"/>
      <c r="L5" s="95"/>
      <c r="M5" s="4"/>
      <c r="N5" s="95"/>
      <c r="O5" s="95"/>
      <c r="P5" s="4"/>
      <c r="Q5" s="95"/>
      <c r="R5" s="4"/>
      <c r="S5" s="95"/>
      <c r="T5" s="4"/>
      <c r="U5" s="95"/>
      <c r="V5" s="95"/>
      <c r="W5" s="4"/>
      <c r="X5" s="95"/>
      <c r="Y5" s="4"/>
      <c r="Z5" s="95"/>
      <c r="AA5" s="95"/>
      <c r="AB5" s="4"/>
      <c r="AC5" s="95"/>
      <c r="AD5" s="4"/>
    </row>
    <row r="6" spans="1:30" x14ac:dyDescent="0.25">
      <c r="A6" s="4"/>
      <c r="B6" s="4"/>
      <c r="C6" s="4"/>
      <c r="D6" s="4"/>
      <c r="E6" s="95"/>
      <c r="F6" s="4"/>
      <c r="G6" s="95"/>
      <c r="H6" s="95"/>
      <c r="I6" s="4"/>
      <c r="J6" s="95"/>
      <c r="K6" s="4"/>
      <c r="L6" s="95"/>
      <c r="M6" s="4"/>
      <c r="N6" s="95"/>
      <c r="O6" s="95"/>
      <c r="P6" s="4"/>
      <c r="Q6" s="95"/>
      <c r="R6" s="4"/>
      <c r="S6" s="95"/>
      <c r="T6" s="4"/>
      <c r="U6" s="95"/>
      <c r="V6" s="95"/>
      <c r="W6" s="4"/>
      <c r="X6" s="95"/>
      <c r="Y6" s="4"/>
      <c r="Z6" s="95"/>
      <c r="AA6" s="95"/>
      <c r="AB6" s="4"/>
      <c r="AC6" s="95"/>
      <c r="AD6" s="4"/>
    </row>
    <row r="7" spans="1:30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96" t="s">
        <v>6</v>
      </c>
      <c r="F7" s="6" t="s">
        <v>7</v>
      </c>
      <c r="G7" s="96" t="s">
        <v>8</v>
      </c>
      <c r="H7" s="101" t="s">
        <v>9</v>
      </c>
      <c r="I7" s="6" t="s">
        <v>10</v>
      </c>
      <c r="J7" s="96" t="s">
        <v>11</v>
      </c>
      <c r="K7" s="6" t="s">
        <v>12</v>
      </c>
      <c r="L7" s="96" t="s">
        <v>13</v>
      </c>
      <c r="M7" s="6" t="s">
        <v>14</v>
      </c>
      <c r="N7" s="96" t="s">
        <v>15</v>
      </c>
      <c r="O7" s="101" t="s">
        <v>16</v>
      </c>
      <c r="P7" s="6" t="s">
        <v>17</v>
      </c>
      <c r="Q7" s="96" t="s">
        <v>18</v>
      </c>
      <c r="R7" s="6" t="s">
        <v>19</v>
      </c>
      <c r="S7" s="96" t="s">
        <v>20</v>
      </c>
      <c r="T7" s="6" t="s">
        <v>21</v>
      </c>
      <c r="U7" s="96" t="s">
        <v>22</v>
      </c>
      <c r="V7" s="101" t="s">
        <v>23</v>
      </c>
      <c r="W7" s="6" t="s">
        <v>24</v>
      </c>
      <c r="X7" s="96" t="s">
        <v>25</v>
      </c>
      <c r="Y7" s="6" t="s">
        <v>26</v>
      </c>
      <c r="Z7" s="96" t="s">
        <v>27</v>
      </c>
      <c r="AA7" s="101" t="s">
        <v>28</v>
      </c>
      <c r="AB7" s="6" t="s">
        <v>29</v>
      </c>
      <c r="AC7" s="101" t="s">
        <v>30</v>
      </c>
      <c r="AD7" s="8"/>
    </row>
    <row r="8" spans="1:30" ht="15.75" thickTop="1" x14ac:dyDescent="0.25">
      <c r="A8" s="9" t="s">
        <v>40</v>
      </c>
      <c r="B8" s="9" t="s">
        <v>41</v>
      </c>
      <c r="C8" s="10">
        <f>SUM(D8,F8,I8,K8,M8,P8,R8,T8,W8,Y8,AB8,AD8)</f>
        <v>336</v>
      </c>
      <c r="D8" s="15">
        <v>71</v>
      </c>
      <c r="E8" s="97">
        <v>21.13</v>
      </c>
      <c r="F8" s="15">
        <v>34</v>
      </c>
      <c r="G8" s="97">
        <v>10.119999999999999</v>
      </c>
      <c r="H8" s="13">
        <f>SUM(E8+G8)</f>
        <v>31.25</v>
      </c>
      <c r="I8" s="15">
        <v>34</v>
      </c>
      <c r="J8" s="97">
        <v>10.119999999999999</v>
      </c>
      <c r="K8" s="15">
        <v>37</v>
      </c>
      <c r="L8" s="97">
        <v>11.01</v>
      </c>
      <c r="M8" s="15">
        <v>38</v>
      </c>
      <c r="N8" s="97">
        <v>11.31</v>
      </c>
      <c r="O8" s="13">
        <f>SUM(J8+L8+N8)</f>
        <v>32.44</v>
      </c>
      <c r="P8" s="15">
        <v>26</v>
      </c>
      <c r="Q8" s="97">
        <v>7.74</v>
      </c>
      <c r="R8" s="15">
        <v>33</v>
      </c>
      <c r="S8" s="97">
        <v>9.82</v>
      </c>
      <c r="T8" s="15">
        <v>26</v>
      </c>
      <c r="U8" s="97">
        <v>7.74</v>
      </c>
      <c r="V8" s="13">
        <f>SUM(Q8+S8+U8)</f>
        <v>25.300000000000004</v>
      </c>
      <c r="W8" s="15">
        <v>12</v>
      </c>
      <c r="X8" s="97">
        <v>3.57</v>
      </c>
      <c r="Y8" s="15">
        <v>14</v>
      </c>
      <c r="Z8" s="97">
        <v>4.17</v>
      </c>
      <c r="AA8" s="13">
        <f>SUM(X8+Z8)</f>
        <v>7.74</v>
      </c>
      <c r="AB8" s="15">
        <v>11</v>
      </c>
      <c r="AC8" s="13">
        <v>3.27</v>
      </c>
      <c r="AD8" s="15"/>
    </row>
    <row r="9" spans="1:30" x14ac:dyDescent="0.25">
      <c r="A9" s="16" t="s">
        <v>76</v>
      </c>
      <c r="B9" s="16" t="s">
        <v>77</v>
      </c>
      <c r="C9" s="10">
        <f t="shared" ref="C9:C70" si="0">SUM(D9,F9,I9,K9,M9,P9,R9,T9,W9,Y9,AB9,AD9)</f>
        <v>41</v>
      </c>
      <c r="D9" s="24">
        <v>5</v>
      </c>
      <c r="E9" s="98">
        <v>12.2</v>
      </c>
      <c r="F9" s="19">
        <v>5</v>
      </c>
      <c r="G9" s="98">
        <v>12.2</v>
      </c>
      <c r="H9" s="13">
        <f t="shared" ref="H9:H70" si="1">SUM(E9+G9)</f>
        <v>24.4</v>
      </c>
      <c r="I9" s="19">
        <v>5</v>
      </c>
      <c r="J9" s="98">
        <v>12.2</v>
      </c>
      <c r="K9" s="19">
        <v>8</v>
      </c>
      <c r="L9" s="98">
        <v>19.510000000000002</v>
      </c>
      <c r="M9" s="19">
        <v>3</v>
      </c>
      <c r="N9" s="98">
        <v>7.32</v>
      </c>
      <c r="O9" s="13">
        <f t="shared" ref="O9:O70" si="2">SUM(J9+L9+N9)</f>
        <v>39.03</v>
      </c>
      <c r="P9" s="19">
        <v>5</v>
      </c>
      <c r="Q9" s="98">
        <v>12.2</v>
      </c>
      <c r="R9" s="19">
        <v>1</v>
      </c>
      <c r="S9" s="98">
        <v>2.44</v>
      </c>
      <c r="T9" s="19">
        <v>2</v>
      </c>
      <c r="U9" s="98">
        <v>4.88</v>
      </c>
      <c r="V9" s="13">
        <f t="shared" ref="V9:V70" si="3">SUM(Q9+S9+U9)</f>
        <v>19.52</v>
      </c>
      <c r="W9" s="19">
        <v>0</v>
      </c>
      <c r="X9" s="98">
        <v>0</v>
      </c>
      <c r="Y9" s="19">
        <v>1</v>
      </c>
      <c r="Z9" s="98">
        <v>2.44</v>
      </c>
      <c r="AA9" s="13">
        <f t="shared" ref="AA9:AA70" si="4">SUM(X9+Z9)</f>
        <v>2.44</v>
      </c>
      <c r="AB9" s="19">
        <v>6</v>
      </c>
      <c r="AC9" s="102">
        <v>14.63</v>
      </c>
      <c r="AD9" s="19"/>
    </row>
    <row r="10" spans="1:30" x14ac:dyDescent="0.25">
      <c r="A10" s="16" t="s">
        <v>99</v>
      </c>
      <c r="B10" s="16" t="s">
        <v>100</v>
      </c>
      <c r="C10" s="10">
        <f t="shared" si="0"/>
        <v>224</v>
      </c>
      <c r="D10" s="24">
        <v>32</v>
      </c>
      <c r="E10" s="98">
        <v>14.29</v>
      </c>
      <c r="F10" s="19">
        <v>35</v>
      </c>
      <c r="G10" s="98">
        <v>15.63</v>
      </c>
      <c r="H10" s="13">
        <f t="shared" si="1"/>
        <v>29.92</v>
      </c>
      <c r="I10" s="19">
        <v>35</v>
      </c>
      <c r="J10" s="98">
        <v>15.63</v>
      </c>
      <c r="K10" s="19">
        <v>41</v>
      </c>
      <c r="L10" s="98">
        <v>18.3</v>
      </c>
      <c r="M10" s="19">
        <v>26</v>
      </c>
      <c r="N10" s="98">
        <v>11.61</v>
      </c>
      <c r="O10" s="13">
        <f t="shared" si="2"/>
        <v>45.54</v>
      </c>
      <c r="P10" s="19">
        <v>21</v>
      </c>
      <c r="Q10" s="98">
        <v>9.3800000000000008</v>
      </c>
      <c r="R10" s="19">
        <v>12</v>
      </c>
      <c r="S10" s="98">
        <v>5.36</v>
      </c>
      <c r="T10" s="19">
        <v>5</v>
      </c>
      <c r="U10" s="98">
        <v>2.23</v>
      </c>
      <c r="V10" s="13">
        <f t="shared" si="3"/>
        <v>16.970000000000002</v>
      </c>
      <c r="W10" s="19">
        <v>6</v>
      </c>
      <c r="X10" s="98">
        <v>2.68</v>
      </c>
      <c r="Y10" s="19">
        <v>2</v>
      </c>
      <c r="Z10" s="98">
        <v>0.89</v>
      </c>
      <c r="AA10" s="13">
        <f t="shared" si="4"/>
        <v>3.5700000000000003</v>
      </c>
      <c r="AB10" s="19">
        <v>9</v>
      </c>
      <c r="AC10" s="102">
        <v>4.0199999999999996</v>
      </c>
      <c r="AD10" s="19"/>
    </row>
    <row r="11" spans="1:30" x14ac:dyDescent="0.25">
      <c r="A11" s="16" t="s">
        <v>80</v>
      </c>
      <c r="B11" s="16" t="s">
        <v>81</v>
      </c>
      <c r="C11" s="10">
        <f t="shared" si="0"/>
        <v>40</v>
      </c>
      <c r="D11" s="24">
        <v>7</v>
      </c>
      <c r="E11" s="98">
        <v>17.5</v>
      </c>
      <c r="F11" s="19">
        <v>3</v>
      </c>
      <c r="G11" s="98">
        <v>7.5</v>
      </c>
      <c r="H11" s="13">
        <f t="shared" si="1"/>
        <v>25</v>
      </c>
      <c r="I11" s="19">
        <v>6</v>
      </c>
      <c r="J11" s="98">
        <v>15</v>
      </c>
      <c r="K11" s="19">
        <v>5</v>
      </c>
      <c r="L11" s="98">
        <v>12.5</v>
      </c>
      <c r="M11" s="19">
        <v>5</v>
      </c>
      <c r="N11" s="98">
        <v>12.5</v>
      </c>
      <c r="O11" s="13">
        <f t="shared" si="2"/>
        <v>40</v>
      </c>
      <c r="P11" s="19">
        <v>6</v>
      </c>
      <c r="Q11" s="98">
        <v>15</v>
      </c>
      <c r="R11" s="19">
        <v>4</v>
      </c>
      <c r="S11" s="98">
        <v>10</v>
      </c>
      <c r="T11" s="19">
        <v>2</v>
      </c>
      <c r="U11" s="98">
        <v>5</v>
      </c>
      <c r="V11" s="13">
        <f t="shared" si="3"/>
        <v>30</v>
      </c>
      <c r="W11" s="19">
        <v>1</v>
      </c>
      <c r="X11" s="98">
        <v>2.5</v>
      </c>
      <c r="Y11" s="19">
        <v>0</v>
      </c>
      <c r="Z11" s="98">
        <v>0</v>
      </c>
      <c r="AA11" s="13">
        <f t="shared" si="4"/>
        <v>2.5</v>
      </c>
      <c r="AB11" s="19">
        <v>1</v>
      </c>
      <c r="AC11" s="102">
        <v>2.5</v>
      </c>
      <c r="AD11" s="19"/>
    </row>
    <row r="12" spans="1:30" x14ac:dyDescent="0.25">
      <c r="A12" s="16" t="s">
        <v>35</v>
      </c>
      <c r="B12" s="16" t="s">
        <v>36</v>
      </c>
      <c r="C12" s="10">
        <f t="shared" si="0"/>
        <v>318</v>
      </c>
      <c r="D12" s="24">
        <v>80</v>
      </c>
      <c r="E12" s="98">
        <v>25.16</v>
      </c>
      <c r="F12" s="19">
        <v>54</v>
      </c>
      <c r="G12" s="98">
        <v>16.98</v>
      </c>
      <c r="H12" s="13">
        <f t="shared" si="1"/>
        <v>42.14</v>
      </c>
      <c r="I12" s="19">
        <v>41</v>
      </c>
      <c r="J12" s="98">
        <v>12.89</v>
      </c>
      <c r="K12" s="19">
        <v>41</v>
      </c>
      <c r="L12" s="98">
        <v>12.89</v>
      </c>
      <c r="M12" s="19">
        <v>33</v>
      </c>
      <c r="N12" s="98">
        <v>10.38</v>
      </c>
      <c r="O12" s="13">
        <f t="shared" si="2"/>
        <v>36.160000000000004</v>
      </c>
      <c r="P12" s="19">
        <v>18</v>
      </c>
      <c r="Q12" s="98">
        <v>5.66</v>
      </c>
      <c r="R12" s="19">
        <v>18</v>
      </c>
      <c r="S12" s="98">
        <v>5.66</v>
      </c>
      <c r="T12" s="19">
        <v>6</v>
      </c>
      <c r="U12" s="98">
        <v>1.89</v>
      </c>
      <c r="V12" s="13">
        <f t="shared" si="3"/>
        <v>13.21</v>
      </c>
      <c r="W12" s="19">
        <v>3</v>
      </c>
      <c r="X12" s="98">
        <v>0.94</v>
      </c>
      <c r="Y12" s="19">
        <v>12</v>
      </c>
      <c r="Z12" s="98">
        <v>3.77</v>
      </c>
      <c r="AA12" s="13">
        <f t="shared" si="4"/>
        <v>4.71</v>
      </c>
      <c r="AB12" s="19">
        <v>12</v>
      </c>
      <c r="AC12" s="102">
        <v>3.77</v>
      </c>
      <c r="AD12" s="19"/>
    </row>
    <row r="13" spans="1:30" x14ac:dyDescent="0.25">
      <c r="A13" s="16" t="s">
        <v>35</v>
      </c>
      <c r="B13" s="16" t="s">
        <v>37</v>
      </c>
      <c r="C13" s="10">
        <f t="shared" si="0"/>
        <v>299</v>
      </c>
      <c r="D13" s="24">
        <v>182</v>
      </c>
      <c r="E13" s="98">
        <v>60.87</v>
      </c>
      <c r="F13" s="19">
        <v>48</v>
      </c>
      <c r="G13" s="98">
        <v>16.05</v>
      </c>
      <c r="H13" s="13">
        <f t="shared" si="1"/>
        <v>76.92</v>
      </c>
      <c r="I13" s="19">
        <v>30</v>
      </c>
      <c r="J13" s="98">
        <v>10.029999999999999</v>
      </c>
      <c r="K13" s="19">
        <v>13</v>
      </c>
      <c r="L13" s="98">
        <v>4.3499999999999996</v>
      </c>
      <c r="M13" s="19">
        <v>10</v>
      </c>
      <c r="N13" s="98">
        <v>3.34</v>
      </c>
      <c r="O13" s="13">
        <f t="shared" si="2"/>
        <v>17.72</v>
      </c>
      <c r="P13" s="19">
        <v>7</v>
      </c>
      <c r="Q13" s="98">
        <v>2.34</v>
      </c>
      <c r="R13" s="19">
        <v>6</v>
      </c>
      <c r="S13" s="98">
        <v>2.0099999999999998</v>
      </c>
      <c r="T13" s="19">
        <v>1</v>
      </c>
      <c r="U13" s="98">
        <v>0.33</v>
      </c>
      <c r="V13" s="13">
        <f t="shared" si="3"/>
        <v>4.68</v>
      </c>
      <c r="W13" s="19">
        <v>0</v>
      </c>
      <c r="X13" s="98">
        <v>0</v>
      </c>
      <c r="Y13" s="19">
        <v>1</v>
      </c>
      <c r="Z13" s="98">
        <v>0.33</v>
      </c>
      <c r="AA13" s="13">
        <f t="shared" si="4"/>
        <v>0.33</v>
      </c>
      <c r="AB13" s="19">
        <v>1</v>
      </c>
      <c r="AC13" s="102">
        <v>0.33</v>
      </c>
      <c r="AD13" s="19"/>
    </row>
    <row r="14" spans="1:30" x14ac:dyDescent="0.25">
      <c r="A14" s="16" t="s">
        <v>38</v>
      </c>
      <c r="B14" s="16" t="s">
        <v>38</v>
      </c>
      <c r="C14" s="10">
        <f t="shared" si="0"/>
        <v>976</v>
      </c>
      <c r="D14" s="24">
        <v>180</v>
      </c>
      <c r="E14" s="98">
        <v>18.440000000000001</v>
      </c>
      <c r="F14" s="19">
        <v>123</v>
      </c>
      <c r="G14" s="98">
        <v>12.6</v>
      </c>
      <c r="H14" s="13">
        <f t="shared" si="1"/>
        <v>31.04</v>
      </c>
      <c r="I14" s="19">
        <v>129</v>
      </c>
      <c r="J14" s="98">
        <v>13.22</v>
      </c>
      <c r="K14" s="19">
        <v>148</v>
      </c>
      <c r="L14" s="98">
        <v>15.16</v>
      </c>
      <c r="M14" s="19">
        <v>119</v>
      </c>
      <c r="N14" s="98">
        <v>12.19</v>
      </c>
      <c r="O14" s="13">
        <f t="shared" si="2"/>
        <v>40.57</v>
      </c>
      <c r="P14" s="19">
        <v>80</v>
      </c>
      <c r="Q14" s="98">
        <v>8.1999999999999993</v>
      </c>
      <c r="R14" s="19">
        <v>69</v>
      </c>
      <c r="S14" s="98">
        <v>7.07</v>
      </c>
      <c r="T14" s="19">
        <v>49</v>
      </c>
      <c r="U14" s="98">
        <v>5.0199999999999996</v>
      </c>
      <c r="V14" s="13">
        <f t="shared" si="3"/>
        <v>20.29</v>
      </c>
      <c r="W14" s="19">
        <v>23</v>
      </c>
      <c r="X14" s="98">
        <v>2.36</v>
      </c>
      <c r="Y14" s="19">
        <v>35</v>
      </c>
      <c r="Z14" s="98">
        <v>3.59</v>
      </c>
      <c r="AA14" s="13">
        <f t="shared" si="4"/>
        <v>5.9499999999999993</v>
      </c>
      <c r="AB14" s="19">
        <v>21</v>
      </c>
      <c r="AC14" s="102">
        <v>2.15</v>
      </c>
      <c r="AD14" s="19"/>
    </row>
    <row r="15" spans="1:30" x14ac:dyDescent="0.25">
      <c r="A15" s="16" t="s">
        <v>40</v>
      </c>
      <c r="B15" s="16" t="s">
        <v>42</v>
      </c>
      <c r="C15" s="10">
        <f t="shared" si="0"/>
        <v>158</v>
      </c>
      <c r="D15" s="24">
        <v>28</v>
      </c>
      <c r="E15" s="98">
        <v>17.72</v>
      </c>
      <c r="F15" s="19">
        <v>11</v>
      </c>
      <c r="G15" s="98">
        <v>6.96</v>
      </c>
      <c r="H15" s="13">
        <f t="shared" si="1"/>
        <v>24.68</v>
      </c>
      <c r="I15" s="19">
        <v>22</v>
      </c>
      <c r="J15" s="98">
        <v>13.92</v>
      </c>
      <c r="K15" s="19">
        <v>25</v>
      </c>
      <c r="L15" s="98">
        <v>15.82</v>
      </c>
      <c r="M15" s="19">
        <v>19</v>
      </c>
      <c r="N15" s="98">
        <v>12.03</v>
      </c>
      <c r="O15" s="13">
        <f t="shared" si="2"/>
        <v>41.77</v>
      </c>
      <c r="P15" s="19">
        <v>16</v>
      </c>
      <c r="Q15" s="98">
        <v>10.130000000000001</v>
      </c>
      <c r="R15" s="19">
        <v>15</v>
      </c>
      <c r="S15" s="98">
        <v>9.49</v>
      </c>
      <c r="T15" s="19">
        <v>11</v>
      </c>
      <c r="U15" s="98">
        <v>6.96</v>
      </c>
      <c r="V15" s="13">
        <f t="shared" si="3"/>
        <v>26.580000000000002</v>
      </c>
      <c r="W15" s="19">
        <v>2</v>
      </c>
      <c r="X15" s="98">
        <v>1.27</v>
      </c>
      <c r="Y15" s="19">
        <v>4</v>
      </c>
      <c r="Z15" s="98">
        <v>2.5299999999999998</v>
      </c>
      <c r="AA15" s="13">
        <f t="shared" si="4"/>
        <v>3.8</v>
      </c>
      <c r="AB15" s="19">
        <v>5</v>
      </c>
      <c r="AC15" s="102">
        <v>3.16</v>
      </c>
      <c r="AD15" s="19"/>
    </row>
    <row r="16" spans="1:30" x14ac:dyDescent="0.25">
      <c r="A16" s="16" t="s">
        <v>39</v>
      </c>
      <c r="B16" s="16" t="s">
        <v>39</v>
      </c>
      <c r="C16" s="10">
        <f t="shared" si="0"/>
        <v>6</v>
      </c>
      <c r="D16" s="24">
        <v>5</v>
      </c>
      <c r="E16" s="98">
        <v>83.33</v>
      </c>
      <c r="F16" s="19">
        <v>0</v>
      </c>
      <c r="G16" s="98">
        <v>0</v>
      </c>
      <c r="H16" s="13">
        <f t="shared" si="1"/>
        <v>83.33</v>
      </c>
      <c r="I16" s="19">
        <v>1</v>
      </c>
      <c r="J16" s="98">
        <v>16.670000000000002</v>
      </c>
      <c r="K16" s="19">
        <v>0</v>
      </c>
      <c r="L16" s="98">
        <v>0</v>
      </c>
      <c r="M16" s="19">
        <v>0</v>
      </c>
      <c r="N16" s="98">
        <v>0</v>
      </c>
      <c r="O16" s="13">
        <f t="shared" si="2"/>
        <v>16.670000000000002</v>
      </c>
      <c r="P16" s="19">
        <v>0</v>
      </c>
      <c r="Q16" s="98">
        <v>0</v>
      </c>
      <c r="R16" s="19">
        <v>0</v>
      </c>
      <c r="S16" s="98">
        <v>0</v>
      </c>
      <c r="T16" s="19">
        <v>0</v>
      </c>
      <c r="U16" s="98">
        <v>0</v>
      </c>
      <c r="V16" s="13">
        <f t="shared" si="3"/>
        <v>0</v>
      </c>
      <c r="W16" s="19">
        <v>0</v>
      </c>
      <c r="X16" s="98">
        <v>0</v>
      </c>
      <c r="Y16" s="19">
        <v>0</v>
      </c>
      <c r="Z16" s="98">
        <v>0</v>
      </c>
      <c r="AA16" s="13">
        <f t="shared" si="4"/>
        <v>0</v>
      </c>
      <c r="AB16" s="19">
        <v>0</v>
      </c>
      <c r="AC16" s="102">
        <v>0</v>
      </c>
      <c r="AD16" s="19"/>
    </row>
    <row r="17" spans="1:30" x14ac:dyDescent="0.25">
      <c r="A17" s="16" t="s">
        <v>32</v>
      </c>
      <c r="B17" s="16" t="s">
        <v>33</v>
      </c>
      <c r="C17" s="10">
        <f t="shared" si="0"/>
        <v>14</v>
      </c>
      <c r="D17" s="64">
        <v>3</v>
      </c>
      <c r="E17" s="98">
        <v>21.43</v>
      </c>
      <c r="F17" s="23">
        <v>1</v>
      </c>
      <c r="G17" s="98">
        <v>7.14</v>
      </c>
      <c r="H17" s="13">
        <f t="shared" si="1"/>
        <v>28.57</v>
      </c>
      <c r="I17" s="23">
        <v>1</v>
      </c>
      <c r="J17" s="98">
        <v>7.14</v>
      </c>
      <c r="K17" s="23">
        <v>1</v>
      </c>
      <c r="L17" s="98">
        <v>7.14</v>
      </c>
      <c r="M17" s="23">
        <v>1</v>
      </c>
      <c r="N17" s="98">
        <v>7.14</v>
      </c>
      <c r="O17" s="13">
        <f t="shared" si="2"/>
        <v>21.419999999999998</v>
      </c>
      <c r="P17" s="23">
        <v>0</v>
      </c>
      <c r="Q17" s="98">
        <v>0</v>
      </c>
      <c r="R17" s="23">
        <v>2</v>
      </c>
      <c r="S17" s="98">
        <v>14.29</v>
      </c>
      <c r="T17" s="23">
        <v>1</v>
      </c>
      <c r="U17" s="98">
        <v>7.14</v>
      </c>
      <c r="V17" s="13">
        <f t="shared" si="3"/>
        <v>21.43</v>
      </c>
      <c r="W17" s="23">
        <v>0</v>
      </c>
      <c r="X17" s="98">
        <v>0</v>
      </c>
      <c r="Y17" s="23">
        <v>0</v>
      </c>
      <c r="Z17" s="98">
        <v>0</v>
      </c>
      <c r="AA17" s="13">
        <f t="shared" si="4"/>
        <v>0</v>
      </c>
      <c r="AB17" s="23">
        <v>4</v>
      </c>
      <c r="AC17" s="102">
        <v>28.57</v>
      </c>
      <c r="AD17" s="23"/>
    </row>
    <row r="18" spans="1:30" x14ac:dyDescent="0.25">
      <c r="A18" s="16" t="s">
        <v>40</v>
      </c>
      <c r="B18" s="16" t="s">
        <v>43</v>
      </c>
      <c r="C18" s="10">
        <f t="shared" si="0"/>
        <v>233</v>
      </c>
      <c r="D18" s="24">
        <v>44</v>
      </c>
      <c r="E18" s="98">
        <v>18.88</v>
      </c>
      <c r="F18" s="19">
        <v>40</v>
      </c>
      <c r="G18" s="98">
        <v>17.170000000000002</v>
      </c>
      <c r="H18" s="13">
        <f t="shared" si="1"/>
        <v>36.049999999999997</v>
      </c>
      <c r="I18" s="19">
        <v>26</v>
      </c>
      <c r="J18" s="98">
        <v>11.16</v>
      </c>
      <c r="K18" s="19">
        <v>37</v>
      </c>
      <c r="L18" s="98">
        <v>15.88</v>
      </c>
      <c r="M18" s="19">
        <v>33</v>
      </c>
      <c r="N18" s="98">
        <v>14.16</v>
      </c>
      <c r="O18" s="13">
        <f t="shared" si="2"/>
        <v>41.2</v>
      </c>
      <c r="P18" s="19">
        <v>13</v>
      </c>
      <c r="Q18" s="98">
        <v>5.58</v>
      </c>
      <c r="R18" s="19">
        <v>19</v>
      </c>
      <c r="S18" s="98">
        <v>8.15</v>
      </c>
      <c r="T18" s="19">
        <v>8</v>
      </c>
      <c r="U18" s="98">
        <v>3.43</v>
      </c>
      <c r="V18" s="13">
        <f t="shared" si="3"/>
        <v>17.16</v>
      </c>
      <c r="W18" s="19">
        <v>2</v>
      </c>
      <c r="X18" s="98">
        <v>0.86</v>
      </c>
      <c r="Y18" s="19">
        <v>7</v>
      </c>
      <c r="Z18" s="98">
        <v>3</v>
      </c>
      <c r="AA18" s="13">
        <f t="shared" si="4"/>
        <v>3.86</v>
      </c>
      <c r="AB18" s="19">
        <v>4</v>
      </c>
      <c r="AC18" s="102">
        <v>1.72</v>
      </c>
      <c r="AD18" s="19"/>
    </row>
    <row r="19" spans="1:30" x14ac:dyDescent="0.25">
      <c r="A19" s="16" t="s">
        <v>49</v>
      </c>
      <c r="B19" s="16" t="s">
        <v>49</v>
      </c>
      <c r="C19" s="10">
        <f t="shared" si="0"/>
        <v>371</v>
      </c>
      <c r="D19" s="24">
        <v>74</v>
      </c>
      <c r="E19" s="98">
        <v>19.95</v>
      </c>
      <c r="F19" s="19">
        <v>35</v>
      </c>
      <c r="G19" s="98">
        <v>9.43</v>
      </c>
      <c r="H19" s="13">
        <f t="shared" si="1"/>
        <v>29.38</v>
      </c>
      <c r="I19" s="19">
        <v>28</v>
      </c>
      <c r="J19" s="98">
        <v>7.55</v>
      </c>
      <c r="K19" s="19">
        <v>39</v>
      </c>
      <c r="L19" s="98">
        <v>10.51</v>
      </c>
      <c r="M19" s="19">
        <v>53</v>
      </c>
      <c r="N19" s="98">
        <v>14.29</v>
      </c>
      <c r="O19" s="13">
        <f t="shared" si="2"/>
        <v>32.349999999999994</v>
      </c>
      <c r="P19" s="19">
        <v>28</v>
      </c>
      <c r="Q19" s="98">
        <v>7.55</v>
      </c>
      <c r="R19" s="19">
        <v>46</v>
      </c>
      <c r="S19" s="98">
        <v>12.4</v>
      </c>
      <c r="T19" s="19">
        <v>16</v>
      </c>
      <c r="U19" s="98">
        <v>4.3099999999999996</v>
      </c>
      <c r="V19" s="13">
        <f t="shared" si="3"/>
        <v>24.259999999999998</v>
      </c>
      <c r="W19" s="19">
        <v>11</v>
      </c>
      <c r="X19" s="98">
        <v>2.96</v>
      </c>
      <c r="Y19" s="19">
        <v>17</v>
      </c>
      <c r="Z19" s="98">
        <v>4.58</v>
      </c>
      <c r="AA19" s="13">
        <f t="shared" si="4"/>
        <v>7.54</v>
      </c>
      <c r="AB19" s="19">
        <v>24</v>
      </c>
      <c r="AC19" s="102">
        <v>6.47</v>
      </c>
      <c r="AD19" s="19"/>
    </row>
    <row r="20" spans="1:30" x14ac:dyDescent="0.25">
      <c r="A20" s="16" t="s">
        <v>80</v>
      </c>
      <c r="B20" s="16" t="s">
        <v>82</v>
      </c>
      <c r="C20" s="10">
        <f t="shared" si="0"/>
        <v>58</v>
      </c>
      <c r="D20" s="24">
        <v>14</v>
      </c>
      <c r="E20" s="98">
        <v>24.14</v>
      </c>
      <c r="F20" s="19">
        <v>11</v>
      </c>
      <c r="G20" s="98">
        <v>18.97</v>
      </c>
      <c r="H20" s="13">
        <f t="shared" si="1"/>
        <v>43.11</v>
      </c>
      <c r="I20" s="19">
        <v>6</v>
      </c>
      <c r="J20" s="98">
        <v>10.34</v>
      </c>
      <c r="K20" s="19">
        <v>5</v>
      </c>
      <c r="L20" s="98">
        <v>8.6199999999999992</v>
      </c>
      <c r="M20" s="19">
        <v>5</v>
      </c>
      <c r="N20" s="98">
        <v>8.6199999999999992</v>
      </c>
      <c r="O20" s="13">
        <f t="shared" si="2"/>
        <v>27.58</v>
      </c>
      <c r="P20" s="19">
        <v>7</v>
      </c>
      <c r="Q20" s="98">
        <v>12.07</v>
      </c>
      <c r="R20" s="19">
        <v>3</v>
      </c>
      <c r="S20" s="98">
        <v>5.17</v>
      </c>
      <c r="T20" s="19">
        <v>3</v>
      </c>
      <c r="U20" s="98">
        <v>5.17</v>
      </c>
      <c r="V20" s="13">
        <f t="shared" si="3"/>
        <v>22.410000000000004</v>
      </c>
      <c r="W20" s="19">
        <v>2</v>
      </c>
      <c r="X20" s="98">
        <v>3.45</v>
      </c>
      <c r="Y20" s="19">
        <v>0</v>
      </c>
      <c r="Z20" s="98">
        <v>0</v>
      </c>
      <c r="AA20" s="13">
        <f t="shared" si="4"/>
        <v>3.45</v>
      </c>
      <c r="AB20" s="19">
        <v>2</v>
      </c>
      <c r="AC20" s="102">
        <v>3.45</v>
      </c>
      <c r="AD20" s="19"/>
    </row>
    <row r="21" spans="1:30" x14ac:dyDescent="0.25">
      <c r="A21" s="16" t="s">
        <v>40</v>
      </c>
      <c r="B21" s="16" t="s">
        <v>126</v>
      </c>
      <c r="C21" s="10">
        <f t="shared" si="0"/>
        <v>10</v>
      </c>
      <c r="D21" s="24">
        <v>5</v>
      </c>
      <c r="E21" s="98">
        <v>50</v>
      </c>
      <c r="F21" s="19">
        <v>0</v>
      </c>
      <c r="G21" s="98">
        <v>0</v>
      </c>
      <c r="H21" s="13">
        <f t="shared" si="1"/>
        <v>50</v>
      </c>
      <c r="I21" s="19">
        <v>2</v>
      </c>
      <c r="J21" s="98">
        <v>20</v>
      </c>
      <c r="K21" s="19">
        <v>2</v>
      </c>
      <c r="L21" s="98">
        <v>20</v>
      </c>
      <c r="M21" s="19">
        <v>1</v>
      </c>
      <c r="N21" s="98">
        <v>10</v>
      </c>
      <c r="O21" s="13">
        <f t="shared" si="2"/>
        <v>50</v>
      </c>
      <c r="P21" s="19">
        <v>0</v>
      </c>
      <c r="Q21" s="98">
        <v>0</v>
      </c>
      <c r="R21" s="19">
        <v>0</v>
      </c>
      <c r="S21" s="98">
        <v>0</v>
      </c>
      <c r="T21" s="19">
        <v>0</v>
      </c>
      <c r="U21" s="98">
        <v>0</v>
      </c>
      <c r="V21" s="13">
        <f t="shared" si="3"/>
        <v>0</v>
      </c>
      <c r="W21" s="19">
        <v>0</v>
      </c>
      <c r="X21" s="98">
        <v>0</v>
      </c>
      <c r="Y21" s="19">
        <v>0</v>
      </c>
      <c r="Z21" s="98">
        <v>0</v>
      </c>
      <c r="AA21" s="13">
        <f t="shared" si="4"/>
        <v>0</v>
      </c>
      <c r="AB21" s="19">
        <v>0</v>
      </c>
      <c r="AC21" s="102">
        <v>0</v>
      </c>
      <c r="AD21" s="19"/>
    </row>
    <row r="22" spans="1:30" x14ac:dyDescent="0.25">
      <c r="A22" s="16" t="s">
        <v>50</v>
      </c>
      <c r="B22" s="16" t="s">
        <v>51</v>
      </c>
      <c r="C22" s="10">
        <f t="shared" si="0"/>
        <v>178</v>
      </c>
      <c r="D22" s="24">
        <v>53</v>
      </c>
      <c r="E22" s="98">
        <v>29.78</v>
      </c>
      <c r="F22" s="19">
        <v>18</v>
      </c>
      <c r="G22" s="98">
        <v>10.11</v>
      </c>
      <c r="H22" s="13">
        <f t="shared" si="1"/>
        <v>39.89</v>
      </c>
      <c r="I22" s="19">
        <v>12</v>
      </c>
      <c r="J22" s="98">
        <v>6.74</v>
      </c>
      <c r="K22" s="19">
        <v>21</v>
      </c>
      <c r="L22" s="98">
        <v>11.8</v>
      </c>
      <c r="M22" s="19">
        <v>21</v>
      </c>
      <c r="N22" s="98">
        <v>11.8</v>
      </c>
      <c r="O22" s="13">
        <f t="shared" si="2"/>
        <v>30.34</v>
      </c>
      <c r="P22" s="19">
        <v>9</v>
      </c>
      <c r="Q22" s="98">
        <v>5.0599999999999996</v>
      </c>
      <c r="R22" s="19">
        <v>18</v>
      </c>
      <c r="S22" s="98">
        <v>10.11</v>
      </c>
      <c r="T22" s="19">
        <v>5</v>
      </c>
      <c r="U22" s="98">
        <v>2.81</v>
      </c>
      <c r="V22" s="13">
        <f t="shared" si="3"/>
        <v>17.979999999999997</v>
      </c>
      <c r="W22" s="19">
        <v>4</v>
      </c>
      <c r="X22" s="98">
        <v>2.25</v>
      </c>
      <c r="Y22" s="19">
        <v>7</v>
      </c>
      <c r="Z22" s="98">
        <v>3.93</v>
      </c>
      <c r="AA22" s="13">
        <f t="shared" si="4"/>
        <v>6.18</v>
      </c>
      <c r="AB22" s="19">
        <v>10</v>
      </c>
      <c r="AC22" s="102">
        <v>5.62</v>
      </c>
      <c r="AD22" s="19"/>
    </row>
    <row r="23" spans="1:30" x14ac:dyDescent="0.25">
      <c r="A23" s="16" t="s">
        <v>61</v>
      </c>
      <c r="B23" s="16" t="s">
        <v>62</v>
      </c>
      <c r="C23" s="10">
        <f t="shared" si="0"/>
        <v>364</v>
      </c>
      <c r="D23" s="24">
        <v>201</v>
      </c>
      <c r="E23" s="98">
        <v>55.22</v>
      </c>
      <c r="F23" s="19">
        <v>60</v>
      </c>
      <c r="G23" s="98">
        <v>16.48</v>
      </c>
      <c r="H23" s="13">
        <f t="shared" si="1"/>
        <v>71.7</v>
      </c>
      <c r="I23" s="19">
        <v>39</v>
      </c>
      <c r="J23" s="98">
        <v>10.71</v>
      </c>
      <c r="K23" s="19">
        <v>32</v>
      </c>
      <c r="L23" s="98">
        <v>8.7899999999999991</v>
      </c>
      <c r="M23" s="19">
        <v>13</v>
      </c>
      <c r="N23" s="98">
        <v>3.57</v>
      </c>
      <c r="O23" s="13">
        <f t="shared" si="2"/>
        <v>23.07</v>
      </c>
      <c r="P23" s="19">
        <v>7</v>
      </c>
      <c r="Q23" s="98">
        <v>1.92</v>
      </c>
      <c r="R23" s="19">
        <v>2</v>
      </c>
      <c r="S23" s="98">
        <v>0.55000000000000004</v>
      </c>
      <c r="T23" s="19">
        <v>1</v>
      </c>
      <c r="U23" s="98">
        <v>0.27</v>
      </c>
      <c r="V23" s="13">
        <f t="shared" si="3"/>
        <v>2.7399999999999998</v>
      </c>
      <c r="W23" s="19">
        <v>1</v>
      </c>
      <c r="X23" s="98">
        <v>0.27</v>
      </c>
      <c r="Y23" s="19">
        <v>2</v>
      </c>
      <c r="Z23" s="98">
        <v>0.55000000000000004</v>
      </c>
      <c r="AA23" s="13">
        <f t="shared" si="4"/>
        <v>0.82000000000000006</v>
      </c>
      <c r="AB23" s="19">
        <v>6</v>
      </c>
      <c r="AC23" s="102">
        <v>1.65</v>
      </c>
      <c r="AD23" s="19"/>
    </row>
    <row r="24" spans="1:30" x14ac:dyDescent="0.25">
      <c r="A24" s="16" t="s">
        <v>50</v>
      </c>
      <c r="B24" s="16" t="s">
        <v>52</v>
      </c>
      <c r="C24" s="10">
        <f t="shared" si="0"/>
        <v>60</v>
      </c>
      <c r="D24" s="24">
        <v>16</v>
      </c>
      <c r="E24" s="98">
        <v>26.67</v>
      </c>
      <c r="F24" s="19">
        <v>9</v>
      </c>
      <c r="G24" s="98">
        <v>15</v>
      </c>
      <c r="H24" s="13">
        <f t="shared" si="1"/>
        <v>41.67</v>
      </c>
      <c r="I24" s="19">
        <v>11</v>
      </c>
      <c r="J24" s="98">
        <v>18.329999999999998</v>
      </c>
      <c r="K24" s="19">
        <v>8</v>
      </c>
      <c r="L24" s="98">
        <v>13.33</v>
      </c>
      <c r="M24" s="19">
        <v>1</v>
      </c>
      <c r="N24" s="98">
        <v>1.67</v>
      </c>
      <c r="O24" s="13">
        <f t="shared" si="2"/>
        <v>33.33</v>
      </c>
      <c r="P24" s="19">
        <v>3</v>
      </c>
      <c r="Q24" s="98">
        <v>5</v>
      </c>
      <c r="R24" s="19">
        <v>4</v>
      </c>
      <c r="S24" s="98">
        <v>6.67</v>
      </c>
      <c r="T24" s="19">
        <v>0</v>
      </c>
      <c r="U24" s="98">
        <v>0</v>
      </c>
      <c r="V24" s="13">
        <f t="shared" si="3"/>
        <v>11.67</v>
      </c>
      <c r="W24" s="19">
        <v>0</v>
      </c>
      <c r="X24" s="98">
        <v>0</v>
      </c>
      <c r="Y24" s="19">
        <v>3</v>
      </c>
      <c r="Z24" s="98">
        <v>5</v>
      </c>
      <c r="AA24" s="13">
        <f t="shared" si="4"/>
        <v>5</v>
      </c>
      <c r="AB24" s="19">
        <v>5</v>
      </c>
      <c r="AC24" s="102">
        <v>8.33</v>
      </c>
      <c r="AD24" s="19"/>
    </row>
    <row r="25" spans="1:30" x14ac:dyDescent="0.25">
      <c r="A25" s="16" t="s">
        <v>57</v>
      </c>
      <c r="B25" s="16" t="s">
        <v>57</v>
      </c>
      <c r="C25" s="10">
        <f t="shared" si="0"/>
        <v>743</v>
      </c>
      <c r="D25" s="93">
        <v>283</v>
      </c>
      <c r="E25" s="98">
        <v>38.090000000000003</v>
      </c>
      <c r="F25" s="19">
        <v>84</v>
      </c>
      <c r="G25" s="98">
        <v>11.31</v>
      </c>
      <c r="H25" s="13">
        <f t="shared" si="1"/>
        <v>49.400000000000006</v>
      </c>
      <c r="I25" s="19">
        <v>69</v>
      </c>
      <c r="J25" s="98">
        <v>9.2899999999999991</v>
      </c>
      <c r="K25" s="19">
        <v>81</v>
      </c>
      <c r="L25" s="98">
        <v>10.9</v>
      </c>
      <c r="M25" s="19">
        <v>51</v>
      </c>
      <c r="N25" s="98">
        <v>6.86</v>
      </c>
      <c r="O25" s="13">
        <f t="shared" si="2"/>
        <v>27.049999999999997</v>
      </c>
      <c r="P25" s="19">
        <v>48</v>
      </c>
      <c r="Q25" s="98">
        <v>6.46</v>
      </c>
      <c r="R25" s="19">
        <v>41</v>
      </c>
      <c r="S25" s="98">
        <v>5.52</v>
      </c>
      <c r="T25" s="19">
        <v>12</v>
      </c>
      <c r="U25" s="98">
        <v>1.62</v>
      </c>
      <c r="V25" s="13">
        <f t="shared" si="3"/>
        <v>13.600000000000001</v>
      </c>
      <c r="W25" s="19">
        <v>17</v>
      </c>
      <c r="X25" s="98">
        <v>2.29</v>
      </c>
      <c r="Y25" s="19">
        <v>27</v>
      </c>
      <c r="Z25" s="98">
        <v>3.63</v>
      </c>
      <c r="AA25" s="13">
        <f t="shared" si="4"/>
        <v>5.92</v>
      </c>
      <c r="AB25" s="19">
        <v>30</v>
      </c>
      <c r="AC25" s="102">
        <v>4.04</v>
      </c>
      <c r="AD25" s="19"/>
    </row>
    <row r="26" spans="1:30" x14ac:dyDescent="0.25">
      <c r="A26" s="16" t="s">
        <v>102</v>
      </c>
      <c r="B26" s="16" t="s">
        <v>103</v>
      </c>
      <c r="C26" s="10">
        <f t="shared" si="0"/>
        <v>3</v>
      </c>
      <c r="D26" s="24">
        <v>3</v>
      </c>
      <c r="E26" s="98">
        <v>100</v>
      </c>
      <c r="F26" s="19">
        <v>0</v>
      </c>
      <c r="G26" s="98">
        <v>0</v>
      </c>
      <c r="H26" s="13">
        <f t="shared" si="1"/>
        <v>100</v>
      </c>
      <c r="I26" s="19">
        <v>0</v>
      </c>
      <c r="J26" s="98">
        <v>0</v>
      </c>
      <c r="K26" s="19">
        <v>0</v>
      </c>
      <c r="L26" s="98">
        <v>0</v>
      </c>
      <c r="M26" s="19">
        <v>0</v>
      </c>
      <c r="N26" s="98">
        <v>0</v>
      </c>
      <c r="O26" s="13">
        <f t="shared" si="2"/>
        <v>0</v>
      </c>
      <c r="P26" s="19">
        <v>0</v>
      </c>
      <c r="Q26" s="98">
        <v>0</v>
      </c>
      <c r="R26" s="19">
        <v>0</v>
      </c>
      <c r="S26" s="98">
        <v>0</v>
      </c>
      <c r="T26" s="19">
        <v>0</v>
      </c>
      <c r="U26" s="98">
        <v>0</v>
      </c>
      <c r="V26" s="13">
        <f t="shared" si="3"/>
        <v>0</v>
      </c>
      <c r="W26" s="19">
        <v>0</v>
      </c>
      <c r="X26" s="98">
        <v>0</v>
      </c>
      <c r="Y26" s="19">
        <v>0</v>
      </c>
      <c r="Z26" s="98">
        <v>0</v>
      </c>
      <c r="AA26" s="13">
        <f t="shared" si="4"/>
        <v>0</v>
      </c>
      <c r="AB26" s="19">
        <v>0</v>
      </c>
      <c r="AC26" s="102">
        <v>0</v>
      </c>
      <c r="AD26" s="19"/>
    </row>
    <row r="27" spans="1:30" x14ac:dyDescent="0.25">
      <c r="A27" s="16"/>
      <c r="B27" s="16" t="s">
        <v>130</v>
      </c>
      <c r="C27" s="10">
        <f t="shared" si="0"/>
        <v>37</v>
      </c>
      <c r="D27" s="24">
        <v>16</v>
      </c>
      <c r="E27" s="98">
        <v>43.24</v>
      </c>
      <c r="F27" s="19">
        <v>4</v>
      </c>
      <c r="G27" s="98">
        <v>10.81</v>
      </c>
      <c r="H27" s="13">
        <f t="shared" si="1"/>
        <v>54.050000000000004</v>
      </c>
      <c r="I27" s="19">
        <v>3</v>
      </c>
      <c r="J27" s="98">
        <v>8.11</v>
      </c>
      <c r="K27" s="19">
        <v>3</v>
      </c>
      <c r="L27" s="98">
        <v>8.11</v>
      </c>
      <c r="M27" s="19">
        <v>5</v>
      </c>
      <c r="N27" s="98">
        <v>13.51</v>
      </c>
      <c r="O27" s="13">
        <f t="shared" si="2"/>
        <v>29.729999999999997</v>
      </c>
      <c r="P27" s="19">
        <v>1</v>
      </c>
      <c r="Q27" s="98">
        <v>2.7</v>
      </c>
      <c r="R27" s="19">
        <v>1</v>
      </c>
      <c r="S27" s="98">
        <v>2.7</v>
      </c>
      <c r="T27" s="19">
        <v>0</v>
      </c>
      <c r="U27" s="98">
        <v>0</v>
      </c>
      <c r="V27" s="13">
        <f t="shared" si="3"/>
        <v>5.4</v>
      </c>
      <c r="W27" s="19">
        <v>1</v>
      </c>
      <c r="X27" s="98">
        <v>2.7</v>
      </c>
      <c r="Y27" s="19">
        <v>0</v>
      </c>
      <c r="Z27" s="98">
        <v>0</v>
      </c>
      <c r="AA27" s="13">
        <f t="shared" si="4"/>
        <v>2.7</v>
      </c>
      <c r="AB27" s="19">
        <v>3</v>
      </c>
      <c r="AC27" s="102">
        <v>8.11</v>
      </c>
      <c r="AD27" s="19"/>
    </row>
    <row r="28" spans="1:30" x14ac:dyDescent="0.25">
      <c r="A28" s="16" t="s">
        <v>61</v>
      </c>
      <c r="B28" s="16" t="s">
        <v>63</v>
      </c>
      <c r="C28" s="10">
        <f t="shared" si="0"/>
        <v>154</v>
      </c>
      <c r="D28" s="24">
        <v>89</v>
      </c>
      <c r="E28" s="98">
        <v>57.79</v>
      </c>
      <c r="F28" s="19">
        <v>42</v>
      </c>
      <c r="G28" s="98">
        <v>27.27</v>
      </c>
      <c r="H28" s="13">
        <f t="shared" si="1"/>
        <v>85.06</v>
      </c>
      <c r="I28" s="19">
        <v>12</v>
      </c>
      <c r="J28" s="98">
        <v>7.79</v>
      </c>
      <c r="K28" s="19">
        <v>2</v>
      </c>
      <c r="L28" s="98">
        <v>1.3</v>
      </c>
      <c r="M28" s="19">
        <v>3</v>
      </c>
      <c r="N28" s="98">
        <v>1.95</v>
      </c>
      <c r="O28" s="13">
        <f t="shared" si="2"/>
        <v>11.04</v>
      </c>
      <c r="P28" s="19">
        <v>2</v>
      </c>
      <c r="Q28" s="98">
        <v>1.3</v>
      </c>
      <c r="R28" s="19">
        <v>2</v>
      </c>
      <c r="S28" s="98">
        <v>1.3</v>
      </c>
      <c r="T28" s="19">
        <v>1</v>
      </c>
      <c r="U28" s="98">
        <v>0.65</v>
      </c>
      <c r="V28" s="13">
        <f t="shared" si="3"/>
        <v>3.25</v>
      </c>
      <c r="W28" s="19">
        <v>0</v>
      </c>
      <c r="X28" s="98">
        <v>0</v>
      </c>
      <c r="Y28" s="19">
        <v>1</v>
      </c>
      <c r="Z28" s="98">
        <v>0.65</v>
      </c>
      <c r="AA28" s="13">
        <f t="shared" si="4"/>
        <v>0.65</v>
      </c>
      <c r="AB28" s="19">
        <v>0</v>
      </c>
      <c r="AC28" s="102">
        <v>0</v>
      </c>
      <c r="AD28" s="19"/>
    </row>
    <row r="29" spans="1:30" x14ac:dyDescent="0.25">
      <c r="A29" s="16" t="s">
        <v>40</v>
      </c>
      <c r="B29" s="16" t="s">
        <v>44</v>
      </c>
      <c r="C29" s="10">
        <f t="shared" si="0"/>
        <v>166</v>
      </c>
      <c r="D29" s="24">
        <v>27</v>
      </c>
      <c r="E29" s="98">
        <v>16.27</v>
      </c>
      <c r="F29" s="19">
        <v>18</v>
      </c>
      <c r="G29" s="98">
        <v>10.84</v>
      </c>
      <c r="H29" s="13">
        <f t="shared" si="1"/>
        <v>27.11</v>
      </c>
      <c r="I29" s="19">
        <v>26</v>
      </c>
      <c r="J29" s="98">
        <v>15.66</v>
      </c>
      <c r="K29" s="19">
        <v>15</v>
      </c>
      <c r="L29" s="98">
        <v>9.0399999999999991</v>
      </c>
      <c r="M29" s="19">
        <v>15</v>
      </c>
      <c r="N29" s="98">
        <v>9.0399999999999991</v>
      </c>
      <c r="O29" s="13">
        <f t="shared" si="2"/>
        <v>33.739999999999995</v>
      </c>
      <c r="P29" s="19">
        <v>11</v>
      </c>
      <c r="Q29" s="98">
        <v>6.63</v>
      </c>
      <c r="R29" s="19">
        <v>10</v>
      </c>
      <c r="S29" s="98">
        <v>6.02</v>
      </c>
      <c r="T29" s="19">
        <v>14</v>
      </c>
      <c r="U29" s="98">
        <v>8.43</v>
      </c>
      <c r="V29" s="13">
        <f t="shared" si="3"/>
        <v>21.08</v>
      </c>
      <c r="W29" s="19">
        <v>10</v>
      </c>
      <c r="X29" s="98">
        <v>6.02</v>
      </c>
      <c r="Y29" s="19">
        <v>7</v>
      </c>
      <c r="Z29" s="98">
        <v>4.22</v>
      </c>
      <c r="AA29" s="13">
        <f t="shared" si="4"/>
        <v>10.239999999999998</v>
      </c>
      <c r="AB29" s="19">
        <v>13</v>
      </c>
      <c r="AC29" s="102">
        <v>7.83</v>
      </c>
      <c r="AD29" s="19"/>
    </row>
    <row r="30" spans="1:30" x14ac:dyDescent="0.25">
      <c r="A30" s="16" t="s">
        <v>60</v>
      </c>
      <c r="B30" s="16" t="s">
        <v>60</v>
      </c>
      <c r="C30" s="10">
        <f t="shared" si="0"/>
        <v>498</v>
      </c>
      <c r="D30" s="24">
        <v>75</v>
      </c>
      <c r="E30" s="98">
        <v>15.06</v>
      </c>
      <c r="F30" s="19">
        <v>52</v>
      </c>
      <c r="G30" s="98">
        <v>10.44</v>
      </c>
      <c r="H30" s="13">
        <f t="shared" si="1"/>
        <v>25.5</v>
      </c>
      <c r="I30" s="19">
        <v>55</v>
      </c>
      <c r="J30" s="98">
        <v>11.04</v>
      </c>
      <c r="K30" s="19">
        <v>66</v>
      </c>
      <c r="L30" s="98">
        <v>13.25</v>
      </c>
      <c r="M30" s="19">
        <v>62</v>
      </c>
      <c r="N30" s="98">
        <v>12.45</v>
      </c>
      <c r="O30" s="13">
        <f t="shared" si="2"/>
        <v>36.739999999999995</v>
      </c>
      <c r="P30" s="19">
        <v>48</v>
      </c>
      <c r="Q30" s="98">
        <v>9.64</v>
      </c>
      <c r="R30" s="19">
        <v>44</v>
      </c>
      <c r="S30" s="98">
        <v>8.84</v>
      </c>
      <c r="T30" s="19">
        <v>29</v>
      </c>
      <c r="U30" s="98">
        <v>5.82</v>
      </c>
      <c r="V30" s="13">
        <f t="shared" si="3"/>
        <v>24.3</v>
      </c>
      <c r="W30" s="19">
        <v>25</v>
      </c>
      <c r="X30" s="98">
        <v>5.0199999999999996</v>
      </c>
      <c r="Y30" s="19">
        <v>15</v>
      </c>
      <c r="Z30" s="98">
        <v>3.01</v>
      </c>
      <c r="AA30" s="13">
        <f t="shared" si="4"/>
        <v>8.0299999999999994</v>
      </c>
      <c r="AB30" s="19">
        <v>27</v>
      </c>
      <c r="AC30" s="102">
        <v>5.42</v>
      </c>
      <c r="AD30" s="19"/>
    </row>
    <row r="31" spans="1:30" x14ac:dyDescent="0.25">
      <c r="A31" s="16" t="s">
        <v>68</v>
      </c>
      <c r="B31" s="16" t="s">
        <v>69</v>
      </c>
      <c r="C31" s="10">
        <f t="shared" si="0"/>
        <v>12</v>
      </c>
      <c r="D31" s="25">
        <v>3</v>
      </c>
      <c r="E31" s="98">
        <v>25</v>
      </c>
      <c r="F31" s="19">
        <v>5</v>
      </c>
      <c r="G31" s="98">
        <v>41.67</v>
      </c>
      <c r="H31" s="13">
        <f t="shared" si="1"/>
        <v>66.67</v>
      </c>
      <c r="I31" s="19">
        <v>2</v>
      </c>
      <c r="J31" s="98">
        <v>16.670000000000002</v>
      </c>
      <c r="K31" s="19">
        <v>1</v>
      </c>
      <c r="L31" s="98">
        <v>8.33</v>
      </c>
      <c r="M31" s="19">
        <v>1</v>
      </c>
      <c r="N31" s="98">
        <v>8.33</v>
      </c>
      <c r="O31" s="13">
        <f t="shared" si="2"/>
        <v>33.33</v>
      </c>
      <c r="P31" s="19">
        <v>0</v>
      </c>
      <c r="Q31" s="98">
        <v>0</v>
      </c>
      <c r="R31" s="19">
        <v>0</v>
      </c>
      <c r="S31" s="98">
        <v>0</v>
      </c>
      <c r="T31" s="19">
        <v>0</v>
      </c>
      <c r="U31" s="98">
        <v>0</v>
      </c>
      <c r="V31" s="13">
        <f t="shared" si="3"/>
        <v>0</v>
      </c>
      <c r="W31" s="19">
        <v>0</v>
      </c>
      <c r="X31" s="98">
        <v>0</v>
      </c>
      <c r="Y31" s="19">
        <v>0</v>
      </c>
      <c r="Z31" s="98">
        <v>0</v>
      </c>
      <c r="AA31" s="13">
        <f t="shared" si="4"/>
        <v>0</v>
      </c>
      <c r="AB31" s="19">
        <v>0</v>
      </c>
      <c r="AC31" s="102">
        <v>0</v>
      </c>
      <c r="AD31" s="19"/>
    </row>
    <row r="32" spans="1:30" x14ac:dyDescent="0.25">
      <c r="A32" s="16" t="s">
        <v>58</v>
      </c>
      <c r="B32" s="16" t="s">
        <v>59</v>
      </c>
      <c r="C32" s="10">
        <f t="shared" si="0"/>
        <v>415</v>
      </c>
      <c r="D32" s="65">
        <v>257</v>
      </c>
      <c r="E32" s="98">
        <v>61.93</v>
      </c>
      <c r="F32" s="19">
        <v>98</v>
      </c>
      <c r="G32" s="98">
        <v>23.61</v>
      </c>
      <c r="H32" s="13">
        <f t="shared" si="1"/>
        <v>85.539999999999992</v>
      </c>
      <c r="I32" s="19">
        <v>19</v>
      </c>
      <c r="J32" s="98">
        <v>4.58</v>
      </c>
      <c r="K32" s="19">
        <v>18</v>
      </c>
      <c r="L32" s="98">
        <v>4.34</v>
      </c>
      <c r="M32" s="19">
        <v>13</v>
      </c>
      <c r="N32" s="98">
        <v>3.13</v>
      </c>
      <c r="O32" s="13">
        <f t="shared" si="2"/>
        <v>12.05</v>
      </c>
      <c r="P32" s="19">
        <v>3</v>
      </c>
      <c r="Q32" s="98">
        <v>0.72</v>
      </c>
      <c r="R32" s="19">
        <v>3</v>
      </c>
      <c r="S32" s="98">
        <v>0.72</v>
      </c>
      <c r="T32" s="19">
        <v>2</v>
      </c>
      <c r="U32" s="98">
        <v>0.48</v>
      </c>
      <c r="V32" s="13">
        <f t="shared" si="3"/>
        <v>1.92</v>
      </c>
      <c r="W32" s="19">
        <v>0</v>
      </c>
      <c r="X32" s="98">
        <v>0</v>
      </c>
      <c r="Y32" s="19">
        <v>1</v>
      </c>
      <c r="Z32" s="98">
        <v>0.24</v>
      </c>
      <c r="AA32" s="13">
        <f t="shared" si="4"/>
        <v>0.24</v>
      </c>
      <c r="AB32" s="19">
        <v>1</v>
      </c>
      <c r="AC32" s="102">
        <v>0.24</v>
      </c>
      <c r="AD32" s="19"/>
    </row>
    <row r="33" spans="1:30" x14ac:dyDescent="0.25">
      <c r="A33" s="16" t="s">
        <v>66</v>
      </c>
      <c r="B33" s="16" t="s">
        <v>67</v>
      </c>
      <c r="C33" s="10">
        <f t="shared" si="0"/>
        <v>440</v>
      </c>
      <c r="D33" s="24">
        <v>85</v>
      </c>
      <c r="E33" s="98">
        <v>19.32</v>
      </c>
      <c r="F33" s="19">
        <v>55</v>
      </c>
      <c r="G33" s="98">
        <v>12.5</v>
      </c>
      <c r="H33" s="13">
        <f t="shared" si="1"/>
        <v>31.82</v>
      </c>
      <c r="I33" s="19">
        <v>49</v>
      </c>
      <c r="J33" s="98">
        <v>11.14</v>
      </c>
      <c r="K33" s="19">
        <v>77</v>
      </c>
      <c r="L33" s="98">
        <v>17.5</v>
      </c>
      <c r="M33" s="19">
        <v>42</v>
      </c>
      <c r="N33" s="98">
        <v>9.5500000000000007</v>
      </c>
      <c r="O33" s="13">
        <f t="shared" si="2"/>
        <v>38.19</v>
      </c>
      <c r="P33" s="19">
        <v>23</v>
      </c>
      <c r="Q33" s="98">
        <v>5.23</v>
      </c>
      <c r="R33" s="19">
        <v>45</v>
      </c>
      <c r="S33" s="98">
        <v>10.23</v>
      </c>
      <c r="T33" s="19">
        <v>26</v>
      </c>
      <c r="U33" s="98">
        <v>5.91</v>
      </c>
      <c r="V33" s="13">
        <f t="shared" si="3"/>
        <v>21.37</v>
      </c>
      <c r="W33" s="19">
        <v>8</v>
      </c>
      <c r="X33" s="98">
        <v>1.82</v>
      </c>
      <c r="Y33" s="19">
        <v>22</v>
      </c>
      <c r="Z33" s="98">
        <v>5</v>
      </c>
      <c r="AA33" s="13">
        <f t="shared" si="4"/>
        <v>6.82</v>
      </c>
      <c r="AB33" s="19">
        <v>8</v>
      </c>
      <c r="AC33" s="102">
        <v>1.82</v>
      </c>
      <c r="AD33" s="19"/>
    </row>
    <row r="34" spans="1:30" x14ac:dyDescent="0.25">
      <c r="A34" s="16" t="s">
        <v>61</v>
      </c>
      <c r="B34" s="16" t="s">
        <v>64</v>
      </c>
      <c r="C34" s="10">
        <f t="shared" si="0"/>
        <v>1237</v>
      </c>
      <c r="D34" s="24">
        <v>293</v>
      </c>
      <c r="E34" s="98">
        <v>23.69</v>
      </c>
      <c r="F34" s="19">
        <v>242</v>
      </c>
      <c r="G34" s="98">
        <v>19.559999999999999</v>
      </c>
      <c r="H34" s="13">
        <f t="shared" si="1"/>
        <v>43.25</v>
      </c>
      <c r="I34" s="19">
        <v>204</v>
      </c>
      <c r="J34" s="98">
        <v>16.489999999999998</v>
      </c>
      <c r="K34" s="19">
        <v>187</v>
      </c>
      <c r="L34" s="98">
        <v>15.12</v>
      </c>
      <c r="M34" s="19">
        <v>96</v>
      </c>
      <c r="N34" s="98">
        <v>7.76</v>
      </c>
      <c r="O34" s="13">
        <f t="shared" si="2"/>
        <v>39.369999999999997</v>
      </c>
      <c r="P34" s="19">
        <v>58</v>
      </c>
      <c r="Q34" s="98">
        <v>4.6900000000000004</v>
      </c>
      <c r="R34" s="19">
        <v>47</v>
      </c>
      <c r="S34" s="98">
        <v>3.8</v>
      </c>
      <c r="T34" s="19">
        <v>31</v>
      </c>
      <c r="U34" s="98">
        <v>2.5099999999999998</v>
      </c>
      <c r="V34" s="13">
        <f t="shared" si="3"/>
        <v>11</v>
      </c>
      <c r="W34" s="19">
        <v>14</v>
      </c>
      <c r="X34" s="98">
        <v>1.1299999999999999</v>
      </c>
      <c r="Y34" s="19">
        <v>25</v>
      </c>
      <c r="Z34" s="98">
        <v>2.02</v>
      </c>
      <c r="AA34" s="13">
        <f t="shared" si="4"/>
        <v>3.15</v>
      </c>
      <c r="AB34" s="19">
        <v>40</v>
      </c>
      <c r="AC34" s="102">
        <v>3.23</v>
      </c>
      <c r="AD34" s="19"/>
    </row>
    <row r="35" spans="1:30" x14ac:dyDescent="0.25">
      <c r="A35" s="16" t="s">
        <v>40</v>
      </c>
      <c r="B35" s="16" t="s">
        <v>45</v>
      </c>
      <c r="C35" s="10">
        <f t="shared" si="0"/>
        <v>162</v>
      </c>
      <c r="D35" s="24">
        <v>68</v>
      </c>
      <c r="E35" s="98">
        <v>41.98</v>
      </c>
      <c r="F35" s="19">
        <v>25</v>
      </c>
      <c r="G35" s="98">
        <v>15.43</v>
      </c>
      <c r="H35" s="13">
        <f t="shared" si="1"/>
        <v>57.41</v>
      </c>
      <c r="I35" s="19">
        <v>10</v>
      </c>
      <c r="J35" s="98">
        <v>6.17</v>
      </c>
      <c r="K35" s="19">
        <v>20</v>
      </c>
      <c r="L35" s="98">
        <v>12.35</v>
      </c>
      <c r="M35" s="19">
        <v>9</v>
      </c>
      <c r="N35" s="98">
        <v>5.56</v>
      </c>
      <c r="O35" s="13">
        <f t="shared" si="2"/>
        <v>24.08</v>
      </c>
      <c r="P35" s="19">
        <v>7</v>
      </c>
      <c r="Q35" s="98">
        <v>4.32</v>
      </c>
      <c r="R35" s="19">
        <v>7</v>
      </c>
      <c r="S35" s="98">
        <v>4.32</v>
      </c>
      <c r="T35" s="19">
        <v>5</v>
      </c>
      <c r="U35" s="98">
        <v>3.09</v>
      </c>
      <c r="V35" s="13">
        <f t="shared" si="3"/>
        <v>11.73</v>
      </c>
      <c r="W35" s="19">
        <v>2</v>
      </c>
      <c r="X35" s="98">
        <v>1.23</v>
      </c>
      <c r="Y35" s="19">
        <v>5</v>
      </c>
      <c r="Z35" s="98">
        <v>3.09</v>
      </c>
      <c r="AA35" s="13">
        <f t="shared" si="4"/>
        <v>4.32</v>
      </c>
      <c r="AB35" s="19">
        <v>4</v>
      </c>
      <c r="AC35" s="102">
        <v>2.4700000000000002</v>
      </c>
      <c r="AD35" s="19"/>
    </row>
    <row r="36" spans="1:30" x14ac:dyDescent="0.25">
      <c r="A36" s="16" t="s">
        <v>80</v>
      </c>
      <c r="B36" s="16" t="s">
        <v>83</v>
      </c>
      <c r="C36" s="10">
        <f t="shared" si="0"/>
        <v>179</v>
      </c>
      <c r="D36" s="24">
        <v>40</v>
      </c>
      <c r="E36" s="98">
        <v>22.35</v>
      </c>
      <c r="F36" s="19">
        <v>20</v>
      </c>
      <c r="G36" s="98">
        <v>11.17</v>
      </c>
      <c r="H36" s="13">
        <f t="shared" si="1"/>
        <v>33.520000000000003</v>
      </c>
      <c r="I36" s="19">
        <v>26</v>
      </c>
      <c r="J36" s="98">
        <v>14.53</v>
      </c>
      <c r="K36" s="19">
        <v>27</v>
      </c>
      <c r="L36" s="98">
        <v>15.08</v>
      </c>
      <c r="M36" s="19">
        <v>23</v>
      </c>
      <c r="N36" s="98">
        <v>12.85</v>
      </c>
      <c r="O36" s="13">
        <f t="shared" si="2"/>
        <v>42.46</v>
      </c>
      <c r="P36" s="19">
        <v>11</v>
      </c>
      <c r="Q36" s="98">
        <v>6.15</v>
      </c>
      <c r="R36" s="19">
        <v>10</v>
      </c>
      <c r="S36" s="98">
        <v>5.59</v>
      </c>
      <c r="T36" s="19">
        <v>3</v>
      </c>
      <c r="U36" s="98">
        <v>1.68</v>
      </c>
      <c r="V36" s="13">
        <f t="shared" si="3"/>
        <v>13.42</v>
      </c>
      <c r="W36" s="19">
        <v>5</v>
      </c>
      <c r="X36" s="98">
        <v>2.79</v>
      </c>
      <c r="Y36" s="19">
        <v>8</v>
      </c>
      <c r="Z36" s="98">
        <v>4.47</v>
      </c>
      <c r="AA36" s="13">
        <f t="shared" si="4"/>
        <v>7.26</v>
      </c>
      <c r="AB36" s="19">
        <v>6</v>
      </c>
      <c r="AC36" s="102">
        <v>3.35</v>
      </c>
      <c r="AD36" s="19"/>
    </row>
    <row r="37" spans="1:30" x14ac:dyDescent="0.25">
      <c r="A37" s="16"/>
      <c r="B37" s="16" t="s">
        <v>105</v>
      </c>
      <c r="C37" s="10">
        <f t="shared" si="0"/>
        <v>35</v>
      </c>
      <c r="D37" s="24">
        <v>18</v>
      </c>
      <c r="E37" s="98">
        <v>51.43</v>
      </c>
      <c r="F37" s="19">
        <v>0</v>
      </c>
      <c r="G37" s="98">
        <v>0</v>
      </c>
      <c r="H37" s="13">
        <f t="shared" si="1"/>
        <v>51.43</v>
      </c>
      <c r="I37" s="19">
        <v>0</v>
      </c>
      <c r="J37" s="98">
        <v>0</v>
      </c>
      <c r="K37" s="19">
        <v>2</v>
      </c>
      <c r="L37" s="98">
        <v>5.71</v>
      </c>
      <c r="M37" s="19">
        <v>0</v>
      </c>
      <c r="N37" s="98">
        <v>0</v>
      </c>
      <c r="O37" s="13">
        <f t="shared" si="2"/>
        <v>5.71</v>
      </c>
      <c r="P37" s="19">
        <v>0</v>
      </c>
      <c r="Q37" s="98">
        <v>0</v>
      </c>
      <c r="R37" s="19">
        <v>6</v>
      </c>
      <c r="S37" s="98">
        <v>17.14</v>
      </c>
      <c r="T37" s="19">
        <v>0</v>
      </c>
      <c r="U37" s="98">
        <v>0</v>
      </c>
      <c r="V37" s="13">
        <f t="shared" si="3"/>
        <v>17.14</v>
      </c>
      <c r="W37" s="19">
        <v>0</v>
      </c>
      <c r="X37" s="98">
        <v>0</v>
      </c>
      <c r="Y37" s="19">
        <v>2</v>
      </c>
      <c r="Z37" s="98">
        <v>5.71</v>
      </c>
      <c r="AA37" s="13">
        <f t="shared" si="4"/>
        <v>5.71</v>
      </c>
      <c r="AB37" s="19">
        <v>7</v>
      </c>
      <c r="AC37" s="102">
        <v>20</v>
      </c>
      <c r="AD37" s="19"/>
    </row>
    <row r="38" spans="1:30" x14ac:dyDescent="0.25">
      <c r="A38" s="16" t="s">
        <v>70</v>
      </c>
      <c r="B38" s="16" t="s">
        <v>70</v>
      </c>
      <c r="C38" s="10">
        <f t="shared" si="0"/>
        <v>450</v>
      </c>
      <c r="D38" s="24">
        <v>103</v>
      </c>
      <c r="E38" s="98">
        <v>22.89</v>
      </c>
      <c r="F38" s="19">
        <v>80</v>
      </c>
      <c r="G38" s="98">
        <v>17.78</v>
      </c>
      <c r="H38" s="13">
        <f t="shared" si="1"/>
        <v>40.67</v>
      </c>
      <c r="I38" s="19">
        <v>64</v>
      </c>
      <c r="J38" s="98">
        <v>14.22</v>
      </c>
      <c r="K38" s="19">
        <v>82</v>
      </c>
      <c r="L38" s="98">
        <v>18.22</v>
      </c>
      <c r="M38" s="19">
        <v>47</v>
      </c>
      <c r="N38" s="98">
        <v>10.44</v>
      </c>
      <c r="O38" s="13">
        <f t="shared" si="2"/>
        <v>42.879999999999995</v>
      </c>
      <c r="P38" s="19">
        <v>19</v>
      </c>
      <c r="Q38" s="98">
        <v>4.22</v>
      </c>
      <c r="R38" s="19">
        <v>19</v>
      </c>
      <c r="S38" s="98">
        <v>4.22</v>
      </c>
      <c r="T38" s="19">
        <v>11</v>
      </c>
      <c r="U38" s="98">
        <v>2.44</v>
      </c>
      <c r="V38" s="13">
        <f t="shared" si="3"/>
        <v>10.879999999999999</v>
      </c>
      <c r="W38" s="19">
        <v>5</v>
      </c>
      <c r="X38" s="98">
        <v>1.1100000000000001</v>
      </c>
      <c r="Y38" s="19">
        <v>8</v>
      </c>
      <c r="Z38" s="98">
        <v>1.78</v>
      </c>
      <c r="AA38" s="13">
        <f t="shared" si="4"/>
        <v>2.89</v>
      </c>
      <c r="AB38" s="19">
        <v>12</v>
      </c>
      <c r="AC38" s="102">
        <v>2.67</v>
      </c>
      <c r="AD38" s="19"/>
    </row>
    <row r="39" spans="1:30" x14ac:dyDescent="0.25">
      <c r="A39" s="16" t="s">
        <v>80</v>
      </c>
      <c r="B39" s="16" t="s">
        <v>84</v>
      </c>
      <c r="C39" s="10">
        <f t="shared" si="0"/>
        <v>105</v>
      </c>
      <c r="D39" s="24">
        <v>29</v>
      </c>
      <c r="E39" s="98">
        <v>27.62</v>
      </c>
      <c r="F39" s="19">
        <v>13</v>
      </c>
      <c r="G39" s="98">
        <v>12.38</v>
      </c>
      <c r="H39" s="13">
        <f t="shared" si="1"/>
        <v>40</v>
      </c>
      <c r="I39" s="19">
        <v>16</v>
      </c>
      <c r="J39" s="98">
        <v>15.24</v>
      </c>
      <c r="K39" s="19">
        <v>15</v>
      </c>
      <c r="L39" s="98">
        <v>14.29</v>
      </c>
      <c r="M39" s="19">
        <v>11</v>
      </c>
      <c r="N39" s="98">
        <v>10.48</v>
      </c>
      <c r="O39" s="13">
        <f t="shared" si="2"/>
        <v>40.010000000000005</v>
      </c>
      <c r="P39" s="19">
        <v>4</v>
      </c>
      <c r="Q39" s="98">
        <v>3.81</v>
      </c>
      <c r="R39" s="19">
        <v>4</v>
      </c>
      <c r="S39" s="98">
        <v>3.81</v>
      </c>
      <c r="T39" s="19">
        <v>3</v>
      </c>
      <c r="U39" s="98">
        <v>2.86</v>
      </c>
      <c r="V39" s="13">
        <f t="shared" si="3"/>
        <v>10.48</v>
      </c>
      <c r="W39" s="19">
        <v>0</v>
      </c>
      <c r="X39" s="98">
        <v>0</v>
      </c>
      <c r="Y39" s="19">
        <v>5</v>
      </c>
      <c r="Z39" s="98">
        <v>4.76</v>
      </c>
      <c r="AA39" s="13">
        <f t="shared" si="4"/>
        <v>4.76</v>
      </c>
      <c r="AB39" s="19">
        <v>5</v>
      </c>
      <c r="AC39" s="102">
        <v>4.76</v>
      </c>
      <c r="AD39" s="19"/>
    </row>
    <row r="40" spans="1:30" x14ac:dyDescent="0.25">
      <c r="A40" s="16" t="s">
        <v>70</v>
      </c>
      <c r="B40" s="16" t="s">
        <v>71</v>
      </c>
      <c r="C40" s="10">
        <f t="shared" si="0"/>
        <v>84</v>
      </c>
      <c r="D40" s="24">
        <v>18</v>
      </c>
      <c r="E40" s="98">
        <v>21.43</v>
      </c>
      <c r="F40" s="19">
        <v>23</v>
      </c>
      <c r="G40" s="98">
        <v>27.38</v>
      </c>
      <c r="H40" s="13">
        <f t="shared" si="1"/>
        <v>48.81</v>
      </c>
      <c r="I40" s="19">
        <v>15</v>
      </c>
      <c r="J40" s="98">
        <v>17.86</v>
      </c>
      <c r="K40" s="19">
        <v>3</v>
      </c>
      <c r="L40" s="98">
        <v>3.57</v>
      </c>
      <c r="M40" s="19">
        <v>5</v>
      </c>
      <c r="N40" s="98">
        <v>5.95</v>
      </c>
      <c r="O40" s="13">
        <f t="shared" si="2"/>
        <v>27.38</v>
      </c>
      <c r="P40" s="19">
        <v>2</v>
      </c>
      <c r="Q40" s="98">
        <v>2.38</v>
      </c>
      <c r="R40" s="19">
        <v>3</v>
      </c>
      <c r="S40" s="98">
        <v>3.57</v>
      </c>
      <c r="T40" s="19">
        <v>4</v>
      </c>
      <c r="U40" s="98">
        <v>4.76</v>
      </c>
      <c r="V40" s="13">
        <f t="shared" si="3"/>
        <v>10.709999999999999</v>
      </c>
      <c r="W40" s="19">
        <v>2</v>
      </c>
      <c r="X40" s="98">
        <v>2.38</v>
      </c>
      <c r="Y40" s="19">
        <v>3</v>
      </c>
      <c r="Z40" s="98">
        <v>3.57</v>
      </c>
      <c r="AA40" s="13">
        <f t="shared" si="4"/>
        <v>5.9499999999999993</v>
      </c>
      <c r="AB40" s="19">
        <v>6</v>
      </c>
      <c r="AC40" s="102">
        <v>7.14</v>
      </c>
      <c r="AD40" s="19"/>
    </row>
    <row r="41" spans="1:30" x14ac:dyDescent="0.25">
      <c r="A41" s="16" t="s">
        <v>50</v>
      </c>
      <c r="B41" s="16" t="s">
        <v>53</v>
      </c>
      <c r="C41" s="10">
        <f t="shared" si="0"/>
        <v>13</v>
      </c>
      <c r="D41" s="24">
        <v>4</v>
      </c>
      <c r="E41" s="98">
        <v>30.77</v>
      </c>
      <c r="F41" s="19">
        <v>0</v>
      </c>
      <c r="G41" s="98">
        <v>0</v>
      </c>
      <c r="H41" s="13">
        <f t="shared" si="1"/>
        <v>30.77</v>
      </c>
      <c r="I41" s="19">
        <v>1</v>
      </c>
      <c r="J41" s="98">
        <v>7.69</v>
      </c>
      <c r="K41" s="19">
        <v>0</v>
      </c>
      <c r="L41" s="98">
        <v>0</v>
      </c>
      <c r="M41" s="19">
        <v>2</v>
      </c>
      <c r="N41" s="98">
        <v>15.38</v>
      </c>
      <c r="O41" s="13">
        <f t="shared" si="2"/>
        <v>23.07</v>
      </c>
      <c r="P41" s="19">
        <v>0</v>
      </c>
      <c r="Q41" s="98">
        <v>0</v>
      </c>
      <c r="R41" s="19">
        <v>1</v>
      </c>
      <c r="S41" s="98">
        <v>7.69</v>
      </c>
      <c r="T41" s="19">
        <v>4</v>
      </c>
      <c r="U41" s="98">
        <v>30.77</v>
      </c>
      <c r="V41" s="13">
        <f t="shared" si="3"/>
        <v>38.46</v>
      </c>
      <c r="W41" s="19">
        <v>0</v>
      </c>
      <c r="X41" s="98">
        <v>0</v>
      </c>
      <c r="Y41" s="19">
        <v>0</v>
      </c>
      <c r="Z41" s="98">
        <v>0</v>
      </c>
      <c r="AA41" s="13">
        <f t="shared" si="4"/>
        <v>0</v>
      </c>
      <c r="AB41" s="19">
        <v>1</v>
      </c>
      <c r="AC41" s="102">
        <v>7.69</v>
      </c>
      <c r="AD41" s="19"/>
    </row>
    <row r="42" spans="1:30" x14ac:dyDescent="0.25">
      <c r="A42" s="16" t="s">
        <v>72</v>
      </c>
      <c r="B42" s="16" t="s">
        <v>73</v>
      </c>
      <c r="C42" s="10">
        <f t="shared" si="0"/>
        <v>350</v>
      </c>
      <c r="D42" s="24">
        <v>109</v>
      </c>
      <c r="E42" s="98">
        <v>31.14</v>
      </c>
      <c r="F42" s="19">
        <v>64</v>
      </c>
      <c r="G42" s="98">
        <v>18.29</v>
      </c>
      <c r="H42" s="13">
        <f t="shared" si="1"/>
        <v>49.43</v>
      </c>
      <c r="I42" s="19">
        <v>58</v>
      </c>
      <c r="J42" s="98">
        <v>16.57</v>
      </c>
      <c r="K42" s="19">
        <v>48</v>
      </c>
      <c r="L42" s="98">
        <v>13.71</v>
      </c>
      <c r="M42" s="19">
        <v>24</v>
      </c>
      <c r="N42" s="98">
        <v>6.86</v>
      </c>
      <c r="O42" s="13">
        <f t="shared" si="2"/>
        <v>37.14</v>
      </c>
      <c r="P42" s="19">
        <v>18</v>
      </c>
      <c r="Q42" s="98">
        <v>5.14</v>
      </c>
      <c r="R42" s="19">
        <v>9</v>
      </c>
      <c r="S42" s="98">
        <v>2.57</v>
      </c>
      <c r="T42" s="19">
        <v>6</v>
      </c>
      <c r="U42" s="98">
        <v>1.71</v>
      </c>
      <c r="V42" s="13">
        <f t="shared" si="3"/>
        <v>9.4199999999999982</v>
      </c>
      <c r="W42" s="19">
        <v>7</v>
      </c>
      <c r="X42" s="98">
        <v>2</v>
      </c>
      <c r="Y42" s="19">
        <v>3</v>
      </c>
      <c r="Z42" s="98">
        <v>0.86</v>
      </c>
      <c r="AA42" s="13">
        <f t="shared" si="4"/>
        <v>2.86</v>
      </c>
      <c r="AB42" s="19">
        <v>4</v>
      </c>
      <c r="AC42" s="102">
        <v>1.1399999999999999</v>
      </c>
      <c r="AD42" s="19"/>
    </row>
    <row r="43" spans="1:30" x14ac:dyDescent="0.25">
      <c r="A43" s="16" t="s">
        <v>74</v>
      </c>
      <c r="B43" s="16" t="s">
        <v>75</v>
      </c>
      <c r="C43" s="10">
        <f t="shared" si="0"/>
        <v>692</v>
      </c>
      <c r="D43" s="24">
        <v>128</v>
      </c>
      <c r="E43" s="98">
        <v>18.5</v>
      </c>
      <c r="F43" s="19">
        <v>67</v>
      </c>
      <c r="G43" s="98">
        <v>9.68</v>
      </c>
      <c r="H43" s="13">
        <f t="shared" si="1"/>
        <v>28.18</v>
      </c>
      <c r="I43" s="19">
        <v>73</v>
      </c>
      <c r="J43" s="98">
        <v>10.55</v>
      </c>
      <c r="K43" s="19">
        <v>129</v>
      </c>
      <c r="L43" s="98">
        <v>18.64</v>
      </c>
      <c r="M43" s="19">
        <v>80</v>
      </c>
      <c r="N43" s="98">
        <v>11.56</v>
      </c>
      <c r="O43" s="13">
        <f t="shared" si="2"/>
        <v>40.75</v>
      </c>
      <c r="P43" s="19">
        <v>64</v>
      </c>
      <c r="Q43" s="98">
        <v>9.25</v>
      </c>
      <c r="R43" s="19">
        <v>58</v>
      </c>
      <c r="S43" s="98">
        <v>8.3800000000000008</v>
      </c>
      <c r="T43" s="19">
        <v>22</v>
      </c>
      <c r="U43" s="98">
        <v>3.18</v>
      </c>
      <c r="V43" s="13">
        <f t="shared" si="3"/>
        <v>20.810000000000002</v>
      </c>
      <c r="W43" s="19">
        <v>19</v>
      </c>
      <c r="X43" s="98">
        <v>2.75</v>
      </c>
      <c r="Y43" s="19">
        <v>19</v>
      </c>
      <c r="Z43" s="98">
        <v>2.75</v>
      </c>
      <c r="AA43" s="13">
        <f t="shared" si="4"/>
        <v>5.5</v>
      </c>
      <c r="AB43" s="19">
        <v>33</v>
      </c>
      <c r="AC43" s="102">
        <v>4.7699999999999996</v>
      </c>
      <c r="AD43" s="19"/>
    </row>
    <row r="44" spans="1:30" x14ac:dyDescent="0.25">
      <c r="A44" s="16" t="s">
        <v>76</v>
      </c>
      <c r="B44" s="16" t="s">
        <v>78</v>
      </c>
      <c r="C44" s="10">
        <f t="shared" si="0"/>
        <v>41</v>
      </c>
      <c r="D44" s="24">
        <v>34</v>
      </c>
      <c r="E44" s="98">
        <v>82.93</v>
      </c>
      <c r="F44" s="19">
        <v>4</v>
      </c>
      <c r="G44" s="98">
        <v>9.76</v>
      </c>
      <c r="H44" s="13">
        <f t="shared" si="1"/>
        <v>92.690000000000012</v>
      </c>
      <c r="I44" s="19">
        <v>1</v>
      </c>
      <c r="J44" s="98">
        <v>2.44</v>
      </c>
      <c r="K44" s="19">
        <v>1</v>
      </c>
      <c r="L44" s="98">
        <v>2.44</v>
      </c>
      <c r="M44" s="19">
        <v>0</v>
      </c>
      <c r="N44" s="98">
        <v>0</v>
      </c>
      <c r="O44" s="13">
        <f t="shared" si="2"/>
        <v>4.88</v>
      </c>
      <c r="P44" s="19">
        <v>0</v>
      </c>
      <c r="Q44" s="98">
        <v>0</v>
      </c>
      <c r="R44" s="19">
        <v>1</v>
      </c>
      <c r="S44" s="98">
        <v>2.44</v>
      </c>
      <c r="T44" s="19">
        <v>0</v>
      </c>
      <c r="U44" s="98">
        <v>0</v>
      </c>
      <c r="V44" s="13">
        <f t="shared" si="3"/>
        <v>2.44</v>
      </c>
      <c r="W44" s="19">
        <v>0</v>
      </c>
      <c r="X44" s="98">
        <v>0</v>
      </c>
      <c r="Y44" s="19">
        <v>0</v>
      </c>
      <c r="Z44" s="98">
        <v>0</v>
      </c>
      <c r="AA44" s="13">
        <f t="shared" si="4"/>
        <v>0</v>
      </c>
      <c r="AB44" s="19">
        <v>0</v>
      </c>
      <c r="AC44" s="102">
        <v>0</v>
      </c>
      <c r="AD44" s="19"/>
    </row>
    <row r="45" spans="1:30" x14ac:dyDescent="0.25">
      <c r="A45" s="16"/>
      <c r="B45" s="16" t="s">
        <v>106</v>
      </c>
      <c r="C45" s="10">
        <f t="shared" si="0"/>
        <v>15</v>
      </c>
      <c r="D45" s="24">
        <v>12</v>
      </c>
      <c r="E45" s="98">
        <v>80</v>
      </c>
      <c r="F45" s="19">
        <v>1</v>
      </c>
      <c r="G45" s="98">
        <v>6.67</v>
      </c>
      <c r="H45" s="13">
        <f t="shared" si="1"/>
        <v>86.67</v>
      </c>
      <c r="I45" s="19">
        <v>0</v>
      </c>
      <c r="J45" s="98">
        <v>0</v>
      </c>
      <c r="K45" s="19">
        <v>1</v>
      </c>
      <c r="L45" s="98">
        <v>6.67</v>
      </c>
      <c r="M45" s="19">
        <v>0</v>
      </c>
      <c r="N45" s="98">
        <v>0</v>
      </c>
      <c r="O45" s="13">
        <f t="shared" si="2"/>
        <v>6.67</v>
      </c>
      <c r="P45" s="19">
        <v>0</v>
      </c>
      <c r="Q45" s="98">
        <v>0</v>
      </c>
      <c r="R45" s="19">
        <v>1</v>
      </c>
      <c r="S45" s="98">
        <v>6.67</v>
      </c>
      <c r="T45" s="19">
        <v>0</v>
      </c>
      <c r="U45" s="98">
        <v>0</v>
      </c>
      <c r="V45" s="13">
        <f t="shared" si="3"/>
        <v>6.67</v>
      </c>
      <c r="W45" s="19">
        <v>0</v>
      </c>
      <c r="X45" s="98">
        <v>0</v>
      </c>
      <c r="Y45" s="19">
        <v>0</v>
      </c>
      <c r="Z45" s="98">
        <v>0</v>
      </c>
      <c r="AA45" s="13">
        <f t="shared" si="4"/>
        <v>0</v>
      </c>
      <c r="AB45" s="19">
        <v>0</v>
      </c>
      <c r="AC45" s="102">
        <v>0</v>
      </c>
      <c r="AD45" s="19"/>
    </row>
    <row r="46" spans="1:30" x14ac:dyDescent="0.25">
      <c r="A46" s="16"/>
      <c r="B46" s="16" t="s">
        <v>107</v>
      </c>
      <c r="C46" s="10">
        <f t="shared" si="0"/>
        <v>98</v>
      </c>
      <c r="D46" s="24">
        <v>25</v>
      </c>
      <c r="E46" s="98">
        <v>25.51</v>
      </c>
      <c r="F46" s="19">
        <v>10</v>
      </c>
      <c r="G46" s="98">
        <v>10.199999999999999</v>
      </c>
      <c r="H46" s="13">
        <f t="shared" si="1"/>
        <v>35.71</v>
      </c>
      <c r="I46" s="19">
        <v>13</v>
      </c>
      <c r="J46" s="98">
        <v>13.27</v>
      </c>
      <c r="K46" s="19">
        <v>19</v>
      </c>
      <c r="L46" s="98">
        <v>19.39</v>
      </c>
      <c r="M46" s="19">
        <v>6</v>
      </c>
      <c r="N46" s="98">
        <v>6.12</v>
      </c>
      <c r="O46" s="13">
        <f t="shared" si="2"/>
        <v>38.779999999999994</v>
      </c>
      <c r="P46" s="19">
        <v>3</v>
      </c>
      <c r="Q46" s="98">
        <v>3.06</v>
      </c>
      <c r="R46" s="19">
        <v>8</v>
      </c>
      <c r="S46" s="98">
        <v>8.16</v>
      </c>
      <c r="T46" s="19">
        <v>0</v>
      </c>
      <c r="U46" s="98">
        <v>0</v>
      </c>
      <c r="V46" s="13">
        <f t="shared" si="3"/>
        <v>11.22</v>
      </c>
      <c r="W46" s="19">
        <v>3</v>
      </c>
      <c r="X46" s="98">
        <v>3.06</v>
      </c>
      <c r="Y46" s="19">
        <v>2</v>
      </c>
      <c r="Z46" s="98">
        <v>2.04</v>
      </c>
      <c r="AA46" s="13">
        <f t="shared" si="4"/>
        <v>5.0999999999999996</v>
      </c>
      <c r="AB46" s="19">
        <v>9</v>
      </c>
      <c r="AC46" s="102">
        <v>9.18</v>
      </c>
      <c r="AD46" s="19"/>
    </row>
    <row r="47" spans="1:30" x14ac:dyDescent="0.25">
      <c r="A47" s="16" t="s">
        <v>95</v>
      </c>
      <c r="B47" s="16" t="s">
        <v>96</v>
      </c>
      <c r="C47" s="10">
        <f t="shared" si="0"/>
        <v>3</v>
      </c>
      <c r="D47" s="24">
        <v>2</v>
      </c>
      <c r="E47" s="98">
        <v>66.67</v>
      </c>
      <c r="F47" s="19">
        <v>0</v>
      </c>
      <c r="G47" s="98">
        <v>0</v>
      </c>
      <c r="H47" s="13">
        <f t="shared" si="1"/>
        <v>66.67</v>
      </c>
      <c r="I47" s="19">
        <v>0</v>
      </c>
      <c r="J47" s="98">
        <v>0</v>
      </c>
      <c r="K47" s="19">
        <v>0</v>
      </c>
      <c r="L47" s="98">
        <v>0</v>
      </c>
      <c r="M47" s="19">
        <v>0</v>
      </c>
      <c r="N47" s="98">
        <v>0</v>
      </c>
      <c r="O47" s="13">
        <f t="shared" si="2"/>
        <v>0</v>
      </c>
      <c r="P47" s="19">
        <v>0</v>
      </c>
      <c r="Q47" s="98">
        <v>0</v>
      </c>
      <c r="R47" s="19">
        <v>0</v>
      </c>
      <c r="S47" s="98">
        <v>0</v>
      </c>
      <c r="T47" s="19">
        <v>0</v>
      </c>
      <c r="U47" s="98">
        <v>0</v>
      </c>
      <c r="V47" s="13">
        <f t="shared" si="3"/>
        <v>0</v>
      </c>
      <c r="W47" s="19">
        <v>0</v>
      </c>
      <c r="X47" s="98">
        <v>0</v>
      </c>
      <c r="Y47" s="19">
        <v>1</v>
      </c>
      <c r="Z47" s="98">
        <v>33.33</v>
      </c>
      <c r="AA47" s="13">
        <f t="shared" si="4"/>
        <v>33.33</v>
      </c>
      <c r="AB47" s="19">
        <v>0</v>
      </c>
      <c r="AC47" s="102">
        <v>0</v>
      </c>
      <c r="AD47" s="19"/>
    </row>
    <row r="48" spans="1:30" x14ac:dyDescent="0.25">
      <c r="A48" s="16" t="s">
        <v>80</v>
      </c>
      <c r="B48" s="16" t="s">
        <v>85</v>
      </c>
      <c r="C48" s="10">
        <f t="shared" si="0"/>
        <v>55</v>
      </c>
      <c r="D48" s="24">
        <v>7</v>
      </c>
      <c r="E48" s="98">
        <v>12.73</v>
      </c>
      <c r="F48" s="19">
        <v>6</v>
      </c>
      <c r="G48" s="98">
        <v>10.91</v>
      </c>
      <c r="H48" s="13">
        <f t="shared" si="1"/>
        <v>23.64</v>
      </c>
      <c r="I48" s="19">
        <v>3</v>
      </c>
      <c r="J48" s="98">
        <v>5.45</v>
      </c>
      <c r="K48" s="19">
        <v>5</v>
      </c>
      <c r="L48" s="98">
        <v>9.09</v>
      </c>
      <c r="M48" s="19">
        <v>4</v>
      </c>
      <c r="N48" s="98">
        <v>7.27</v>
      </c>
      <c r="O48" s="13">
        <f t="shared" si="2"/>
        <v>21.81</v>
      </c>
      <c r="P48" s="19">
        <v>5</v>
      </c>
      <c r="Q48" s="98">
        <v>9.09</v>
      </c>
      <c r="R48" s="19">
        <v>3</v>
      </c>
      <c r="S48" s="98">
        <v>5.45</v>
      </c>
      <c r="T48" s="19">
        <v>11</v>
      </c>
      <c r="U48" s="98">
        <v>20</v>
      </c>
      <c r="V48" s="13">
        <f t="shared" si="3"/>
        <v>34.54</v>
      </c>
      <c r="W48" s="19">
        <v>4</v>
      </c>
      <c r="X48" s="98">
        <v>7.27</v>
      </c>
      <c r="Y48" s="19">
        <v>6</v>
      </c>
      <c r="Z48" s="98">
        <v>10.91</v>
      </c>
      <c r="AA48" s="13">
        <f t="shared" si="4"/>
        <v>18.18</v>
      </c>
      <c r="AB48" s="19">
        <v>1</v>
      </c>
      <c r="AC48" s="102">
        <v>1.82</v>
      </c>
      <c r="AD48" s="19"/>
    </row>
    <row r="49" spans="1:30" x14ac:dyDescent="0.25">
      <c r="A49" s="16" t="s">
        <v>50</v>
      </c>
      <c r="B49" s="16" t="s">
        <v>54</v>
      </c>
      <c r="C49" s="10">
        <f t="shared" si="0"/>
        <v>115</v>
      </c>
      <c r="D49" s="24">
        <v>23</v>
      </c>
      <c r="E49" s="98">
        <v>20</v>
      </c>
      <c r="F49" s="19">
        <v>16</v>
      </c>
      <c r="G49" s="98">
        <v>13.91</v>
      </c>
      <c r="H49" s="13">
        <f t="shared" si="1"/>
        <v>33.909999999999997</v>
      </c>
      <c r="I49" s="19">
        <v>11</v>
      </c>
      <c r="J49" s="98">
        <v>9.57</v>
      </c>
      <c r="K49" s="19">
        <v>18</v>
      </c>
      <c r="L49" s="98">
        <v>15.65</v>
      </c>
      <c r="M49" s="19">
        <v>14</v>
      </c>
      <c r="N49" s="98">
        <v>12.17</v>
      </c>
      <c r="O49" s="13">
        <f t="shared" si="2"/>
        <v>37.39</v>
      </c>
      <c r="P49" s="19">
        <v>16</v>
      </c>
      <c r="Q49" s="98">
        <v>13.91</v>
      </c>
      <c r="R49" s="19">
        <v>6</v>
      </c>
      <c r="S49" s="98">
        <v>5.22</v>
      </c>
      <c r="T49" s="19">
        <v>7</v>
      </c>
      <c r="U49" s="98">
        <v>6.09</v>
      </c>
      <c r="V49" s="13">
        <f t="shared" si="3"/>
        <v>25.22</v>
      </c>
      <c r="W49" s="19">
        <v>0</v>
      </c>
      <c r="X49" s="98">
        <v>0</v>
      </c>
      <c r="Y49" s="19">
        <v>2</v>
      </c>
      <c r="Z49" s="98">
        <v>1.74</v>
      </c>
      <c r="AA49" s="13">
        <f t="shared" si="4"/>
        <v>1.74</v>
      </c>
      <c r="AB49" s="19">
        <v>2</v>
      </c>
      <c r="AC49" s="102">
        <v>1.74</v>
      </c>
      <c r="AD49" s="19"/>
    </row>
    <row r="50" spans="1:30" x14ac:dyDescent="0.25">
      <c r="A50" s="16" t="s">
        <v>61</v>
      </c>
      <c r="B50" s="16" t="s">
        <v>65</v>
      </c>
      <c r="C50" s="10">
        <f t="shared" si="0"/>
        <v>147</v>
      </c>
      <c r="D50" s="24">
        <v>53</v>
      </c>
      <c r="E50" s="98">
        <v>36.049999999999997</v>
      </c>
      <c r="F50" s="19">
        <v>30</v>
      </c>
      <c r="G50" s="98">
        <v>20.41</v>
      </c>
      <c r="H50" s="13">
        <f t="shared" si="1"/>
        <v>56.459999999999994</v>
      </c>
      <c r="I50" s="19">
        <v>26</v>
      </c>
      <c r="J50" s="98">
        <v>17.690000000000001</v>
      </c>
      <c r="K50" s="19">
        <v>24</v>
      </c>
      <c r="L50" s="98">
        <v>16.329999999999998</v>
      </c>
      <c r="M50" s="19">
        <v>7</v>
      </c>
      <c r="N50" s="98">
        <v>4.76</v>
      </c>
      <c r="O50" s="13">
        <f t="shared" si="2"/>
        <v>38.779999999999994</v>
      </c>
      <c r="P50" s="19">
        <v>3</v>
      </c>
      <c r="Q50" s="98">
        <v>2.04</v>
      </c>
      <c r="R50" s="19">
        <v>1</v>
      </c>
      <c r="S50" s="98">
        <v>0.68</v>
      </c>
      <c r="T50" s="19">
        <v>0</v>
      </c>
      <c r="U50" s="98">
        <v>0</v>
      </c>
      <c r="V50" s="13">
        <f t="shared" si="3"/>
        <v>2.72</v>
      </c>
      <c r="W50" s="19">
        <v>0</v>
      </c>
      <c r="X50" s="98">
        <v>0</v>
      </c>
      <c r="Y50" s="19">
        <v>0</v>
      </c>
      <c r="Z50" s="98">
        <v>0</v>
      </c>
      <c r="AA50" s="13">
        <f t="shared" si="4"/>
        <v>0</v>
      </c>
      <c r="AB50" s="19">
        <v>3</v>
      </c>
      <c r="AC50" s="102">
        <v>2.04</v>
      </c>
      <c r="AD50" s="19"/>
    </row>
    <row r="51" spans="1:30" x14ac:dyDescent="0.25">
      <c r="A51" s="16" t="s">
        <v>32</v>
      </c>
      <c r="B51" s="16" t="s">
        <v>34</v>
      </c>
      <c r="C51" s="10">
        <f t="shared" si="0"/>
        <v>81</v>
      </c>
      <c r="D51" s="64">
        <v>49</v>
      </c>
      <c r="E51" s="98">
        <v>60.49</v>
      </c>
      <c r="F51" s="23">
        <v>7</v>
      </c>
      <c r="G51" s="98">
        <v>8.64</v>
      </c>
      <c r="H51" s="13">
        <f t="shared" si="1"/>
        <v>69.13</v>
      </c>
      <c r="I51" s="23">
        <v>14</v>
      </c>
      <c r="J51" s="98">
        <v>17.28</v>
      </c>
      <c r="K51" s="23">
        <v>4</v>
      </c>
      <c r="L51" s="98">
        <v>4.9400000000000004</v>
      </c>
      <c r="M51" s="23">
        <v>4</v>
      </c>
      <c r="N51" s="98">
        <v>4.9400000000000004</v>
      </c>
      <c r="O51" s="13">
        <f t="shared" si="2"/>
        <v>27.160000000000004</v>
      </c>
      <c r="P51" s="23">
        <v>1</v>
      </c>
      <c r="Q51" s="98">
        <v>1.23</v>
      </c>
      <c r="R51" s="23">
        <v>1</v>
      </c>
      <c r="S51" s="98">
        <v>1.23</v>
      </c>
      <c r="T51" s="23">
        <v>0</v>
      </c>
      <c r="U51" s="98">
        <v>0</v>
      </c>
      <c r="V51" s="13">
        <f t="shared" si="3"/>
        <v>2.46</v>
      </c>
      <c r="W51" s="23">
        <v>0</v>
      </c>
      <c r="X51" s="98">
        <v>0</v>
      </c>
      <c r="Y51" s="23">
        <v>0</v>
      </c>
      <c r="Z51" s="98">
        <v>0</v>
      </c>
      <c r="AA51" s="13">
        <f t="shared" si="4"/>
        <v>0</v>
      </c>
      <c r="AB51" s="23">
        <v>1</v>
      </c>
      <c r="AC51" s="102">
        <v>1.23</v>
      </c>
      <c r="AD51" s="23"/>
    </row>
    <row r="52" spans="1:30" x14ac:dyDescent="0.25">
      <c r="A52" s="16" t="s">
        <v>79</v>
      </c>
      <c r="B52" s="16" t="s">
        <v>79</v>
      </c>
      <c r="C52" s="10">
        <f t="shared" si="0"/>
        <v>593</v>
      </c>
      <c r="D52" s="24">
        <v>145</v>
      </c>
      <c r="E52" s="98">
        <v>24.45</v>
      </c>
      <c r="F52" s="19">
        <v>59</v>
      </c>
      <c r="G52" s="98">
        <v>9.9499999999999993</v>
      </c>
      <c r="H52" s="13">
        <f t="shared" si="1"/>
        <v>34.4</v>
      </c>
      <c r="I52" s="19">
        <v>50</v>
      </c>
      <c r="J52" s="98">
        <v>8.43</v>
      </c>
      <c r="K52" s="19">
        <v>88</v>
      </c>
      <c r="L52" s="98">
        <v>14.84</v>
      </c>
      <c r="M52" s="19">
        <v>51</v>
      </c>
      <c r="N52" s="98">
        <v>8.6</v>
      </c>
      <c r="O52" s="13">
        <f t="shared" si="2"/>
        <v>31.869999999999997</v>
      </c>
      <c r="P52" s="19">
        <v>44</v>
      </c>
      <c r="Q52" s="98">
        <v>7.42</v>
      </c>
      <c r="R52" s="19">
        <v>54</v>
      </c>
      <c r="S52" s="98">
        <v>9.11</v>
      </c>
      <c r="T52" s="19">
        <v>26</v>
      </c>
      <c r="U52" s="98">
        <v>4.38</v>
      </c>
      <c r="V52" s="13">
        <f t="shared" si="3"/>
        <v>20.91</v>
      </c>
      <c r="W52" s="19">
        <v>17</v>
      </c>
      <c r="X52" s="98">
        <v>2.87</v>
      </c>
      <c r="Y52" s="19">
        <v>20</v>
      </c>
      <c r="Z52" s="98">
        <v>3.37</v>
      </c>
      <c r="AA52" s="13">
        <f t="shared" si="4"/>
        <v>6.24</v>
      </c>
      <c r="AB52" s="19">
        <v>39</v>
      </c>
      <c r="AC52" s="102">
        <v>6.58</v>
      </c>
      <c r="AD52" s="19"/>
    </row>
    <row r="53" spans="1:30" x14ac:dyDescent="0.25">
      <c r="A53" s="16" t="s">
        <v>40</v>
      </c>
      <c r="B53" s="16" t="s">
        <v>46</v>
      </c>
      <c r="C53" s="10">
        <f t="shared" si="0"/>
        <v>334</v>
      </c>
      <c r="D53" s="24">
        <v>81</v>
      </c>
      <c r="E53" s="98">
        <v>24.25</v>
      </c>
      <c r="F53" s="19">
        <v>49</v>
      </c>
      <c r="G53" s="98">
        <v>14.67</v>
      </c>
      <c r="H53" s="13">
        <f t="shared" si="1"/>
        <v>38.92</v>
      </c>
      <c r="I53" s="19">
        <v>53</v>
      </c>
      <c r="J53" s="98">
        <v>15.87</v>
      </c>
      <c r="K53" s="19">
        <v>64</v>
      </c>
      <c r="L53" s="98">
        <v>19.16</v>
      </c>
      <c r="M53" s="19">
        <v>25</v>
      </c>
      <c r="N53" s="98">
        <v>7.49</v>
      </c>
      <c r="O53" s="13">
        <f t="shared" si="2"/>
        <v>42.52</v>
      </c>
      <c r="P53" s="19">
        <v>18</v>
      </c>
      <c r="Q53" s="98">
        <v>5.39</v>
      </c>
      <c r="R53" s="19">
        <v>25</v>
      </c>
      <c r="S53" s="98">
        <v>7.49</v>
      </c>
      <c r="T53" s="19">
        <v>12</v>
      </c>
      <c r="U53" s="98">
        <v>3.59</v>
      </c>
      <c r="V53" s="13">
        <f t="shared" si="3"/>
        <v>16.47</v>
      </c>
      <c r="W53" s="19">
        <v>2</v>
      </c>
      <c r="X53" s="98">
        <v>0.6</v>
      </c>
      <c r="Y53" s="19">
        <v>3</v>
      </c>
      <c r="Z53" s="98">
        <v>0.9</v>
      </c>
      <c r="AA53" s="13">
        <f t="shared" si="4"/>
        <v>1.5</v>
      </c>
      <c r="AB53" s="19">
        <v>2</v>
      </c>
      <c r="AC53" s="102">
        <v>0.6</v>
      </c>
      <c r="AD53" s="19"/>
    </row>
    <row r="54" spans="1:30" x14ac:dyDescent="0.25">
      <c r="A54" s="16" t="s">
        <v>40</v>
      </c>
      <c r="B54" s="16" t="s">
        <v>47</v>
      </c>
      <c r="C54" s="10">
        <f t="shared" si="0"/>
        <v>144</v>
      </c>
      <c r="D54" s="24">
        <v>26</v>
      </c>
      <c r="E54" s="98">
        <v>18.059999999999999</v>
      </c>
      <c r="F54" s="19">
        <v>36</v>
      </c>
      <c r="G54" s="98">
        <v>25</v>
      </c>
      <c r="H54" s="13">
        <f t="shared" si="1"/>
        <v>43.06</v>
      </c>
      <c r="I54" s="19">
        <v>21</v>
      </c>
      <c r="J54" s="98">
        <v>14.58</v>
      </c>
      <c r="K54" s="19">
        <v>23</v>
      </c>
      <c r="L54" s="98">
        <v>15.97</v>
      </c>
      <c r="M54" s="19">
        <v>14</v>
      </c>
      <c r="N54" s="98">
        <v>9.7200000000000006</v>
      </c>
      <c r="O54" s="13">
        <f t="shared" si="2"/>
        <v>40.270000000000003</v>
      </c>
      <c r="P54" s="19">
        <v>8</v>
      </c>
      <c r="Q54" s="98">
        <v>5.56</v>
      </c>
      <c r="R54" s="19">
        <v>4</v>
      </c>
      <c r="S54" s="98">
        <v>2.78</v>
      </c>
      <c r="T54" s="19">
        <v>1</v>
      </c>
      <c r="U54" s="98">
        <v>0.69</v>
      </c>
      <c r="V54" s="13">
        <f t="shared" si="3"/>
        <v>9.0299999999999994</v>
      </c>
      <c r="W54" s="19">
        <v>1</v>
      </c>
      <c r="X54" s="98">
        <v>0.69</v>
      </c>
      <c r="Y54" s="19">
        <v>1</v>
      </c>
      <c r="Z54" s="98">
        <v>0.69</v>
      </c>
      <c r="AA54" s="13">
        <f t="shared" si="4"/>
        <v>1.38</v>
      </c>
      <c r="AB54" s="19">
        <v>9</v>
      </c>
      <c r="AC54" s="102">
        <v>6.25</v>
      </c>
      <c r="AD54" s="19"/>
    </row>
    <row r="55" spans="1:30" x14ac:dyDescent="0.25">
      <c r="A55" s="16" t="s">
        <v>40</v>
      </c>
      <c r="B55" s="16" t="s">
        <v>48</v>
      </c>
      <c r="C55" s="10">
        <f t="shared" si="0"/>
        <v>352</v>
      </c>
      <c r="D55" s="24">
        <v>67</v>
      </c>
      <c r="E55" s="98">
        <v>19.03</v>
      </c>
      <c r="F55" s="19">
        <v>45</v>
      </c>
      <c r="G55" s="98">
        <v>12.78</v>
      </c>
      <c r="H55" s="13">
        <f t="shared" si="1"/>
        <v>31.810000000000002</v>
      </c>
      <c r="I55" s="19">
        <v>45</v>
      </c>
      <c r="J55" s="98">
        <v>12.78</v>
      </c>
      <c r="K55" s="19">
        <v>81</v>
      </c>
      <c r="L55" s="98">
        <v>23.01</v>
      </c>
      <c r="M55" s="19">
        <v>48</v>
      </c>
      <c r="N55" s="98">
        <v>13.64</v>
      </c>
      <c r="O55" s="13">
        <f t="shared" si="2"/>
        <v>49.43</v>
      </c>
      <c r="P55" s="19">
        <v>26</v>
      </c>
      <c r="Q55" s="98">
        <v>7.39</v>
      </c>
      <c r="R55" s="19">
        <v>22</v>
      </c>
      <c r="S55" s="98">
        <v>6.25</v>
      </c>
      <c r="T55" s="19">
        <v>11</v>
      </c>
      <c r="U55" s="98">
        <v>3.13</v>
      </c>
      <c r="V55" s="13">
        <f t="shared" si="3"/>
        <v>16.77</v>
      </c>
      <c r="W55" s="19">
        <v>3</v>
      </c>
      <c r="X55" s="98">
        <v>0.85</v>
      </c>
      <c r="Y55" s="19">
        <v>1</v>
      </c>
      <c r="Z55" s="98">
        <v>0.28000000000000003</v>
      </c>
      <c r="AA55" s="13">
        <f t="shared" si="4"/>
        <v>1.1299999999999999</v>
      </c>
      <c r="AB55" s="19">
        <v>3</v>
      </c>
      <c r="AC55" s="102">
        <v>0.85</v>
      </c>
      <c r="AD55" s="19"/>
    </row>
    <row r="56" spans="1:30" x14ac:dyDescent="0.25">
      <c r="A56" s="16" t="s">
        <v>87</v>
      </c>
      <c r="B56" s="16" t="s">
        <v>87</v>
      </c>
      <c r="C56" s="10">
        <f t="shared" si="0"/>
        <v>4</v>
      </c>
      <c r="D56" s="24">
        <v>2</v>
      </c>
      <c r="E56" s="98">
        <v>50</v>
      </c>
      <c r="F56" s="19">
        <v>1</v>
      </c>
      <c r="G56" s="98">
        <v>25</v>
      </c>
      <c r="H56" s="13">
        <f t="shared" si="1"/>
        <v>75</v>
      </c>
      <c r="I56" s="19">
        <v>1</v>
      </c>
      <c r="J56" s="98">
        <v>25</v>
      </c>
      <c r="K56" s="19">
        <v>0</v>
      </c>
      <c r="L56" s="98">
        <v>0</v>
      </c>
      <c r="M56" s="19">
        <v>0</v>
      </c>
      <c r="N56" s="98">
        <v>0</v>
      </c>
      <c r="O56" s="13">
        <f t="shared" si="2"/>
        <v>25</v>
      </c>
      <c r="P56" s="19">
        <v>0</v>
      </c>
      <c r="Q56" s="98">
        <v>0</v>
      </c>
      <c r="R56" s="19">
        <v>0</v>
      </c>
      <c r="S56" s="98">
        <v>0</v>
      </c>
      <c r="T56" s="19">
        <v>0</v>
      </c>
      <c r="U56" s="98">
        <v>0</v>
      </c>
      <c r="V56" s="13">
        <f t="shared" si="3"/>
        <v>0</v>
      </c>
      <c r="W56" s="19">
        <v>0</v>
      </c>
      <c r="X56" s="98">
        <v>0</v>
      </c>
      <c r="Y56" s="19">
        <v>0</v>
      </c>
      <c r="Z56" s="98">
        <v>0</v>
      </c>
      <c r="AA56" s="13">
        <f t="shared" si="4"/>
        <v>0</v>
      </c>
      <c r="AB56" s="19">
        <v>0</v>
      </c>
      <c r="AC56" s="102">
        <v>0</v>
      </c>
      <c r="AD56" s="19"/>
    </row>
    <row r="57" spans="1:30" x14ac:dyDescent="0.25">
      <c r="A57" s="16"/>
      <c r="B57" s="16" t="s">
        <v>135</v>
      </c>
      <c r="C57" s="10">
        <f t="shared" si="0"/>
        <v>12</v>
      </c>
      <c r="D57" s="24">
        <v>5</v>
      </c>
      <c r="E57" s="98">
        <v>41.67</v>
      </c>
      <c r="F57" s="19">
        <v>0</v>
      </c>
      <c r="G57" s="98">
        <v>0</v>
      </c>
      <c r="H57" s="13">
        <f t="shared" si="1"/>
        <v>41.67</v>
      </c>
      <c r="I57" s="19">
        <v>0</v>
      </c>
      <c r="J57" s="98">
        <v>0</v>
      </c>
      <c r="K57" s="19">
        <v>1</v>
      </c>
      <c r="L57" s="98">
        <v>8.33</v>
      </c>
      <c r="M57" s="19">
        <v>1</v>
      </c>
      <c r="N57" s="98">
        <v>8.33</v>
      </c>
      <c r="O57" s="13">
        <f t="shared" si="2"/>
        <v>16.66</v>
      </c>
      <c r="P57" s="19">
        <v>0</v>
      </c>
      <c r="Q57" s="98">
        <v>0</v>
      </c>
      <c r="R57" s="19">
        <v>0</v>
      </c>
      <c r="S57" s="98">
        <v>0</v>
      </c>
      <c r="T57" s="19">
        <v>0</v>
      </c>
      <c r="U57" s="98">
        <v>0</v>
      </c>
      <c r="V57" s="13">
        <f t="shared" si="3"/>
        <v>0</v>
      </c>
      <c r="W57" s="19">
        <v>0</v>
      </c>
      <c r="X57" s="98">
        <v>0</v>
      </c>
      <c r="Y57" s="19">
        <v>3</v>
      </c>
      <c r="Z57" s="98">
        <v>25</v>
      </c>
      <c r="AA57" s="13">
        <f t="shared" si="4"/>
        <v>25</v>
      </c>
      <c r="AB57" s="19">
        <v>2</v>
      </c>
      <c r="AC57" s="102">
        <v>16.670000000000002</v>
      </c>
      <c r="AD57" s="19"/>
    </row>
    <row r="58" spans="1:30" x14ac:dyDescent="0.25">
      <c r="A58" s="16" t="s">
        <v>88</v>
      </c>
      <c r="B58" s="16" t="s">
        <v>89</v>
      </c>
      <c r="C58" s="10">
        <f t="shared" si="0"/>
        <v>153</v>
      </c>
      <c r="D58" s="24">
        <v>42</v>
      </c>
      <c r="E58" s="98">
        <v>27.45</v>
      </c>
      <c r="F58" s="19">
        <v>11</v>
      </c>
      <c r="G58" s="98">
        <v>7.19</v>
      </c>
      <c r="H58" s="13">
        <f t="shared" si="1"/>
        <v>34.64</v>
      </c>
      <c r="I58" s="19">
        <v>17</v>
      </c>
      <c r="J58" s="98">
        <v>11.11</v>
      </c>
      <c r="K58" s="19">
        <v>38</v>
      </c>
      <c r="L58" s="98">
        <v>24.84</v>
      </c>
      <c r="M58" s="19">
        <v>7</v>
      </c>
      <c r="N58" s="98">
        <v>4.58</v>
      </c>
      <c r="O58" s="13">
        <f t="shared" si="2"/>
        <v>40.53</v>
      </c>
      <c r="P58" s="19">
        <v>4</v>
      </c>
      <c r="Q58" s="98">
        <v>2.61</v>
      </c>
      <c r="R58" s="19">
        <v>15</v>
      </c>
      <c r="S58" s="98">
        <v>9.8000000000000007</v>
      </c>
      <c r="T58" s="19">
        <v>2</v>
      </c>
      <c r="U58" s="98">
        <v>1.31</v>
      </c>
      <c r="V58" s="13">
        <f t="shared" si="3"/>
        <v>13.72</v>
      </c>
      <c r="W58" s="19">
        <v>0</v>
      </c>
      <c r="X58" s="98">
        <v>0</v>
      </c>
      <c r="Y58" s="19">
        <v>11</v>
      </c>
      <c r="Z58" s="98">
        <v>7.19</v>
      </c>
      <c r="AA58" s="13">
        <f t="shared" si="4"/>
        <v>7.19</v>
      </c>
      <c r="AB58" s="19">
        <v>6</v>
      </c>
      <c r="AC58" s="102">
        <v>3.92</v>
      </c>
      <c r="AD58" s="19"/>
    </row>
    <row r="59" spans="1:30" x14ac:dyDescent="0.25">
      <c r="A59" s="16" t="s">
        <v>88</v>
      </c>
      <c r="B59" s="16" t="s">
        <v>90</v>
      </c>
      <c r="C59" s="10">
        <f t="shared" si="0"/>
        <v>328</v>
      </c>
      <c r="D59" s="24">
        <v>257</v>
      </c>
      <c r="E59" s="98">
        <v>78.349999999999994</v>
      </c>
      <c r="F59" s="19">
        <v>25</v>
      </c>
      <c r="G59" s="98">
        <v>7.62</v>
      </c>
      <c r="H59" s="13">
        <f t="shared" si="1"/>
        <v>85.97</v>
      </c>
      <c r="I59" s="19">
        <v>8</v>
      </c>
      <c r="J59" s="98">
        <v>2.44</v>
      </c>
      <c r="K59" s="19">
        <v>15</v>
      </c>
      <c r="L59" s="98">
        <v>4.57</v>
      </c>
      <c r="M59" s="19">
        <v>7</v>
      </c>
      <c r="N59" s="98">
        <v>2.13</v>
      </c>
      <c r="O59" s="13">
        <f t="shared" si="2"/>
        <v>9.14</v>
      </c>
      <c r="P59" s="19">
        <v>2</v>
      </c>
      <c r="Q59" s="98">
        <v>0.61</v>
      </c>
      <c r="R59" s="19">
        <v>4</v>
      </c>
      <c r="S59" s="98">
        <v>1.22</v>
      </c>
      <c r="T59" s="19">
        <v>1</v>
      </c>
      <c r="U59" s="98">
        <v>0.3</v>
      </c>
      <c r="V59" s="13">
        <f t="shared" si="3"/>
        <v>2.13</v>
      </c>
      <c r="W59" s="19">
        <v>1</v>
      </c>
      <c r="X59" s="98">
        <v>0.3</v>
      </c>
      <c r="Y59" s="19">
        <v>2</v>
      </c>
      <c r="Z59" s="98">
        <v>0.61</v>
      </c>
      <c r="AA59" s="13">
        <f t="shared" si="4"/>
        <v>0.90999999999999992</v>
      </c>
      <c r="AB59" s="19">
        <v>6</v>
      </c>
      <c r="AC59" s="102">
        <v>1.83</v>
      </c>
      <c r="AD59" s="19"/>
    </row>
    <row r="60" spans="1:30" x14ac:dyDescent="0.25">
      <c r="A60" s="16" t="s">
        <v>88</v>
      </c>
      <c r="B60" s="16" t="s">
        <v>91</v>
      </c>
      <c r="C60" s="10">
        <f t="shared" si="0"/>
        <v>58</v>
      </c>
      <c r="D60" s="24">
        <v>31</v>
      </c>
      <c r="E60" s="98">
        <v>53.45</v>
      </c>
      <c r="F60" s="19">
        <v>11</v>
      </c>
      <c r="G60" s="98">
        <v>18.97</v>
      </c>
      <c r="H60" s="13">
        <f t="shared" si="1"/>
        <v>72.42</v>
      </c>
      <c r="I60" s="19">
        <v>3</v>
      </c>
      <c r="J60" s="98">
        <v>5.17</v>
      </c>
      <c r="K60" s="19">
        <v>7</v>
      </c>
      <c r="L60" s="98">
        <v>12.07</v>
      </c>
      <c r="M60" s="19">
        <v>4</v>
      </c>
      <c r="N60" s="98">
        <v>6.9</v>
      </c>
      <c r="O60" s="13">
        <f t="shared" si="2"/>
        <v>24.14</v>
      </c>
      <c r="P60" s="19">
        <v>0</v>
      </c>
      <c r="Q60" s="98">
        <v>0</v>
      </c>
      <c r="R60" s="19">
        <v>1</v>
      </c>
      <c r="S60" s="98">
        <v>1.72</v>
      </c>
      <c r="T60" s="19">
        <v>0</v>
      </c>
      <c r="U60" s="98">
        <v>0</v>
      </c>
      <c r="V60" s="13">
        <f t="shared" si="3"/>
        <v>1.72</v>
      </c>
      <c r="W60" s="19">
        <v>0</v>
      </c>
      <c r="X60" s="98">
        <v>0</v>
      </c>
      <c r="Y60" s="19">
        <v>0</v>
      </c>
      <c r="Z60" s="98">
        <v>0</v>
      </c>
      <c r="AA60" s="13">
        <f t="shared" si="4"/>
        <v>0</v>
      </c>
      <c r="AB60" s="19">
        <v>1</v>
      </c>
      <c r="AC60" s="102">
        <v>1.72</v>
      </c>
      <c r="AD60" s="19"/>
    </row>
    <row r="61" spans="1:30" x14ac:dyDescent="0.25">
      <c r="A61" s="16" t="s">
        <v>88</v>
      </c>
      <c r="B61" s="16" t="s">
        <v>92</v>
      </c>
      <c r="C61" s="10">
        <f t="shared" si="0"/>
        <v>139</v>
      </c>
      <c r="D61" s="24">
        <v>71</v>
      </c>
      <c r="E61" s="98">
        <v>51.08</v>
      </c>
      <c r="F61" s="19">
        <v>10</v>
      </c>
      <c r="G61" s="98">
        <v>7.19</v>
      </c>
      <c r="H61" s="13">
        <f t="shared" si="1"/>
        <v>58.269999999999996</v>
      </c>
      <c r="I61" s="19">
        <v>8</v>
      </c>
      <c r="J61" s="98">
        <v>5.76</v>
      </c>
      <c r="K61" s="19">
        <v>14</v>
      </c>
      <c r="L61" s="98">
        <v>10.07</v>
      </c>
      <c r="M61" s="19">
        <v>9</v>
      </c>
      <c r="N61" s="98">
        <v>6.47</v>
      </c>
      <c r="O61" s="13">
        <f t="shared" si="2"/>
        <v>22.3</v>
      </c>
      <c r="P61" s="19">
        <v>9</v>
      </c>
      <c r="Q61" s="98">
        <v>6.47</v>
      </c>
      <c r="R61" s="19">
        <v>2</v>
      </c>
      <c r="S61" s="98">
        <v>1.44</v>
      </c>
      <c r="T61" s="19">
        <v>6</v>
      </c>
      <c r="U61" s="98">
        <v>4.32</v>
      </c>
      <c r="V61" s="13">
        <f t="shared" si="3"/>
        <v>12.23</v>
      </c>
      <c r="W61" s="19">
        <v>2</v>
      </c>
      <c r="X61" s="98">
        <v>1.44</v>
      </c>
      <c r="Y61" s="19">
        <v>5</v>
      </c>
      <c r="Z61" s="98">
        <v>3.6</v>
      </c>
      <c r="AA61" s="13">
        <f t="shared" si="4"/>
        <v>5.04</v>
      </c>
      <c r="AB61" s="19">
        <v>3</v>
      </c>
      <c r="AC61" s="102">
        <v>2.16</v>
      </c>
      <c r="AD61" s="19"/>
    </row>
    <row r="62" spans="1:30" x14ac:dyDescent="0.25">
      <c r="A62" s="16" t="s">
        <v>93</v>
      </c>
      <c r="B62" s="16" t="s">
        <v>93</v>
      </c>
      <c r="C62" s="10">
        <f t="shared" si="0"/>
        <v>109</v>
      </c>
      <c r="D62" s="24">
        <v>87</v>
      </c>
      <c r="E62" s="98">
        <v>79.819999999999993</v>
      </c>
      <c r="F62" s="19">
        <v>12</v>
      </c>
      <c r="G62" s="98">
        <v>11.01</v>
      </c>
      <c r="H62" s="13">
        <f t="shared" si="1"/>
        <v>90.83</v>
      </c>
      <c r="I62" s="19">
        <v>6</v>
      </c>
      <c r="J62" s="98">
        <v>5.5</v>
      </c>
      <c r="K62" s="19">
        <v>1</v>
      </c>
      <c r="L62" s="98">
        <v>0.92</v>
      </c>
      <c r="M62" s="19">
        <v>0</v>
      </c>
      <c r="N62" s="98">
        <v>0</v>
      </c>
      <c r="O62" s="13">
        <f t="shared" si="2"/>
        <v>6.42</v>
      </c>
      <c r="P62" s="19">
        <v>0</v>
      </c>
      <c r="Q62" s="98">
        <v>0</v>
      </c>
      <c r="R62" s="19">
        <v>2</v>
      </c>
      <c r="S62" s="98">
        <v>1.83</v>
      </c>
      <c r="T62" s="19">
        <v>0</v>
      </c>
      <c r="U62" s="98">
        <v>0</v>
      </c>
      <c r="V62" s="13">
        <f t="shared" si="3"/>
        <v>1.83</v>
      </c>
      <c r="W62" s="19">
        <v>1</v>
      </c>
      <c r="X62" s="98">
        <v>0.92</v>
      </c>
      <c r="Y62" s="19">
        <v>0</v>
      </c>
      <c r="Z62" s="98">
        <v>0</v>
      </c>
      <c r="AA62" s="13">
        <f t="shared" si="4"/>
        <v>0.92</v>
      </c>
      <c r="AB62" s="19">
        <v>0</v>
      </c>
      <c r="AC62" s="102">
        <v>0</v>
      </c>
      <c r="AD62" s="19"/>
    </row>
    <row r="63" spans="1:30" x14ac:dyDescent="0.25">
      <c r="A63" s="16" t="s">
        <v>50</v>
      </c>
      <c r="B63" s="16" t="s">
        <v>55</v>
      </c>
      <c r="C63" s="10">
        <f t="shared" si="0"/>
        <v>406</v>
      </c>
      <c r="D63" s="24">
        <v>118</v>
      </c>
      <c r="E63" s="98">
        <v>29.06</v>
      </c>
      <c r="F63" s="19">
        <v>54</v>
      </c>
      <c r="G63" s="98">
        <v>13.3</v>
      </c>
      <c r="H63" s="13">
        <f t="shared" si="1"/>
        <v>42.36</v>
      </c>
      <c r="I63" s="19">
        <v>48</v>
      </c>
      <c r="J63" s="98">
        <v>11.82</v>
      </c>
      <c r="K63" s="19">
        <v>54</v>
      </c>
      <c r="L63" s="98">
        <v>13.3</v>
      </c>
      <c r="M63" s="19">
        <v>31</v>
      </c>
      <c r="N63" s="98">
        <v>7.64</v>
      </c>
      <c r="O63" s="13">
        <f t="shared" si="2"/>
        <v>32.76</v>
      </c>
      <c r="P63" s="19">
        <v>13</v>
      </c>
      <c r="Q63" s="98">
        <v>3.2</v>
      </c>
      <c r="R63" s="19">
        <v>30</v>
      </c>
      <c r="S63" s="98">
        <v>7.39</v>
      </c>
      <c r="T63" s="19">
        <v>16</v>
      </c>
      <c r="U63" s="98">
        <v>3.94</v>
      </c>
      <c r="V63" s="13">
        <f t="shared" si="3"/>
        <v>14.53</v>
      </c>
      <c r="W63" s="19">
        <v>6</v>
      </c>
      <c r="X63" s="98">
        <v>1.48</v>
      </c>
      <c r="Y63" s="19">
        <v>19</v>
      </c>
      <c r="Z63" s="98">
        <v>4.68</v>
      </c>
      <c r="AA63" s="13">
        <f t="shared" si="4"/>
        <v>6.16</v>
      </c>
      <c r="AB63" s="19">
        <v>17</v>
      </c>
      <c r="AC63" s="102">
        <v>4.1900000000000004</v>
      </c>
      <c r="AD63" s="19"/>
    </row>
    <row r="64" spans="1:30" x14ac:dyDescent="0.25">
      <c r="A64" s="16"/>
      <c r="B64" s="16" t="s">
        <v>132</v>
      </c>
      <c r="C64" s="10">
        <f t="shared" si="0"/>
        <v>38</v>
      </c>
      <c r="D64" s="24">
        <v>11</v>
      </c>
      <c r="E64" s="98">
        <v>28.95</v>
      </c>
      <c r="F64" s="19">
        <v>5</v>
      </c>
      <c r="G64" s="98">
        <v>13.16</v>
      </c>
      <c r="H64" s="13">
        <f t="shared" si="1"/>
        <v>42.11</v>
      </c>
      <c r="I64" s="19">
        <v>8</v>
      </c>
      <c r="J64" s="98">
        <v>21.05</v>
      </c>
      <c r="K64" s="19">
        <v>6</v>
      </c>
      <c r="L64" s="98">
        <v>15.79</v>
      </c>
      <c r="M64" s="19">
        <v>3</v>
      </c>
      <c r="N64" s="98">
        <v>7.89</v>
      </c>
      <c r="O64" s="13">
        <f t="shared" si="2"/>
        <v>44.730000000000004</v>
      </c>
      <c r="P64" s="19">
        <v>0</v>
      </c>
      <c r="Q64" s="98">
        <v>0</v>
      </c>
      <c r="R64" s="19">
        <v>0</v>
      </c>
      <c r="S64" s="98">
        <v>0</v>
      </c>
      <c r="T64" s="19">
        <v>0</v>
      </c>
      <c r="U64" s="98">
        <v>0</v>
      </c>
      <c r="V64" s="13">
        <f t="shared" si="3"/>
        <v>0</v>
      </c>
      <c r="W64" s="19">
        <v>0</v>
      </c>
      <c r="X64" s="98">
        <v>0</v>
      </c>
      <c r="Y64" s="19">
        <v>0</v>
      </c>
      <c r="Z64" s="98">
        <v>0</v>
      </c>
      <c r="AA64" s="13">
        <f t="shared" si="4"/>
        <v>0</v>
      </c>
      <c r="AB64" s="19">
        <v>5</v>
      </c>
      <c r="AC64" s="102">
        <v>13.16</v>
      </c>
      <c r="AD64" s="19"/>
    </row>
    <row r="65" spans="1:30" x14ac:dyDescent="0.25">
      <c r="A65" s="16" t="s">
        <v>94</v>
      </c>
      <c r="B65" s="16" t="s">
        <v>94</v>
      </c>
      <c r="C65" s="10">
        <f t="shared" si="0"/>
        <v>217</v>
      </c>
      <c r="D65" s="24">
        <v>62</v>
      </c>
      <c r="E65" s="98">
        <v>28.57</v>
      </c>
      <c r="F65" s="19">
        <v>28</v>
      </c>
      <c r="G65" s="98">
        <v>12.9</v>
      </c>
      <c r="H65" s="13">
        <f t="shared" si="1"/>
        <v>41.47</v>
      </c>
      <c r="I65" s="19">
        <v>28</v>
      </c>
      <c r="J65" s="98">
        <v>12.9</v>
      </c>
      <c r="K65" s="19">
        <v>30</v>
      </c>
      <c r="L65" s="98">
        <v>13.82</v>
      </c>
      <c r="M65" s="19">
        <v>19</v>
      </c>
      <c r="N65" s="98">
        <v>8.76</v>
      </c>
      <c r="O65" s="13">
        <f t="shared" si="2"/>
        <v>35.479999999999997</v>
      </c>
      <c r="P65" s="19">
        <v>16</v>
      </c>
      <c r="Q65" s="98">
        <v>7.37</v>
      </c>
      <c r="R65" s="19">
        <v>23</v>
      </c>
      <c r="S65" s="98">
        <v>10.6</v>
      </c>
      <c r="T65" s="19">
        <v>3</v>
      </c>
      <c r="U65" s="98">
        <v>1.38</v>
      </c>
      <c r="V65" s="13">
        <f t="shared" si="3"/>
        <v>19.349999999999998</v>
      </c>
      <c r="W65" s="19">
        <v>0</v>
      </c>
      <c r="X65" s="98">
        <v>0</v>
      </c>
      <c r="Y65" s="19">
        <v>6</v>
      </c>
      <c r="Z65" s="98">
        <v>2.76</v>
      </c>
      <c r="AA65" s="13">
        <f t="shared" si="4"/>
        <v>2.76</v>
      </c>
      <c r="AB65" s="19">
        <v>2</v>
      </c>
      <c r="AC65" s="102">
        <v>0.92</v>
      </c>
      <c r="AD65" s="19"/>
    </row>
    <row r="66" spans="1:30" x14ac:dyDescent="0.25">
      <c r="A66" s="16" t="s">
        <v>95</v>
      </c>
      <c r="B66" s="16" t="s">
        <v>97</v>
      </c>
      <c r="C66" s="10">
        <f t="shared" si="0"/>
        <v>666</v>
      </c>
      <c r="D66" s="24">
        <v>96</v>
      </c>
      <c r="E66" s="98">
        <v>14.41</v>
      </c>
      <c r="F66" s="19">
        <v>68</v>
      </c>
      <c r="G66" s="98">
        <v>10.210000000000001</v>
      </c>
      <c r="H66" s="13">
        <f t="shared" si="1"/>
        <v>24.62</v>
      </c>
      <c r="I66" s="19">
        <v>91</v>
      </c>
      <c r="J66" s="98">
        <v>13.66</v>
      </c>
      <c r="K66" s="19">
        <v>117</v>
      </c>
      <c r="L66" s="98">
        <v>17.57</v>
      </c>
      <c r="M66" s="19">
        <v>82</v>
      </c>
      <c r="N66" s="98">
        <v>12.31</v>
      </c>
      <c r="O66" s="13">
        <f t="shared" si="2"/>
        <v>43.54</v>
      </c>
      <c r="P66" s="19">
        <v>51</v>
      </c>
      <c r="Q66" s="98">
        <v>7.66</v>
      </c>
      <c r="R66" s="19">
        <v>65</v>
      </c>
      <c r="S66" s="98">
        <v>9.76</v>
      </c>
      <c r="T66" s="19">
        <v>20</v>
      </c>
      <c r="U66" s="98">
        <v>3</v>
      </c>
      <c r="V66" s="13">
        <f t="shared" si="3"/>
        <v>20.420000000000002</v>
      </c>
      <c r="W66" s="19">
        <v>20</v>
      </c>
      <c r="X66" s="98">
        <v>3</v>
      </c>
      <c r="Y66" s="19">
        <v>22</v>
      </c>
      <c r="Z66" s="98">
        <v>3.3</v>
      </c>
      <c r="AA66" s="13">
        <f t="shared" si="4"/>
        <v>6.3</v>
      </c>
      <c r="AB66" s="19">
        <v>34</v>
      </c>
      <c r="AC66" s="102">
        <v>5.1100000000000003</v>
      </c>
      <c r="AD66" s="19"/>
    </row>
    <row r="67" spans="1:30" x14ac:dyDescent="0.25">
      <c r="A67" s="16" t="s">
        <v>98</v>
      </c>
      <c r="B67" s="16" t="s">
        <v>98</v>
      </c>
      <c r="C67" s="10">
        <f t="shared" si="0"/>
        <v>1156</v>
      </c>
      <c r="D67" s="24">
        <v>298</v>
      </c>
      <c r="E67" s="98">
        <v>25.78</v>
      </c>
      <c r="F67" s="19">
        <v>149</v>
      </c>
      <c r="G67" s="98">
        <v>12.89</v>
      </c>
      <c r="H67" s="13">
        <f t="shared" si="1"/>
        <v>38.67</v>
      </c>
      <c r="I67" s="19">
        <v>123</v>
      </c>
      <c r="J67" s="98">
        <v>10.64</v>
      </c>
      <c r="K67" s="19">
        <v>149</v>
      </c>
      <c r="L67" s="98">
        <v>12.89</v>
      </c>
      <c r="M67" s="19">
        <v>95</v>
      </c>
      <c r="N67" s="98">
        <v>8.2200000000000006</v>
      </c>
      <c r="O67" s="13">
        <f t="shared" si="2"/>
        <v>31.75</v>
      </c>
      <c r="P67" s="19">
        <v>80</v>
      </c>
      <c r="Q67" s="98">
        <v>6.92</v>
      </c>
      <c r="R67" s="19">
        <v>83</v>
      </c>
      <c r="S67" s="98">
        <v>7.18</v>
      </c>
      <c r="T67" s="19">
        <v>52</v>
      </c>
      <c r="U67" s="98">
        <v>4.5</v>
      </c>
      <c r="V67" s="13">
        <f t="shared" si="3"/>
        <v>18.600000000000001</v>
      </c>
      <c r="W67" s="19">
        <v>25</v>
      </c>
      <c r="X67" s="98">
        <v>2.16</v>
      </c>
      <c r="Y67" s="19">
        <v>45</v>
      </c>
      <c r="Z67" s="98">
        <v>3.89</v>
      </c>
      <c r="AA67" s="13">
        <f t="shared" si="4"/>
        <v>6.0500000000000007</v>
      </c>
      <c r="AB67" s="19">
        <v>57</v>
      </c>
      <c r="AC67" s="102">
        <v>4.93</v>
      </c>
      <c r="AD67" s="19"/>
    </row>
    <row r="68" spans="1:30" x14ac:dyDescent="0.25">
      <c r="A68" s="16" t="s">
        <v>50</v>
      </c>
      <c r="B68" s="16" t="s">
        <v>56</v>
      </c>
      <c r="C68" s="10">
        <f t="shared" si="0"/>
        <v>255</v>
      </c>
      <c r="D68" s="24">
        <v>53</v>
      </c>
      <c r="E68" s="98">
        <v>20.78</v>
      </c>
      <c r="F68" s="19">
        <v>53</v>
      </c>
      <c r="G68" s="98">
        <v>20.78</v>
      </c>
      <c r="H68" s="13">
        <f t="shared" si="1"/>
        <v>41.56</v>
      </c>
      <c r="I68" s="19">
        <v>33</v>
      </c>
      <c r="J68" s="98">
        <v>12.94</v>
      </c>
      <c r="K68" s="19">
        <v>26</v>
      </c>
      <c r="L68" s="98">
        <v>10.199999999999999</v>
      </c>
      <c r="M68" s="19">
        <v>32</v>
      </c>
      <c r="N68" s="98">
        <v>12.55</v>
      </c>
      <c r="O68" s="13">
        <f t="shared" si="2"/>
        <v>35.69</v>
      </c>
      <c r="P68" s="19">
        <v>17</v>
      </c>
      <c r="Q68" s="98">
        <v>6.67</v>
      </c>
      <c r="R68" s="19">
        <v>12</v>
      </c>
      <c r="S68" s="98">
        <v>4.71</v>
      </c>
      <c r="T68" s="19">
        <v>10</v>
      </c>
      <c r="U68" s="98">
        <v>3.92</v>
      </c>
      <c r="V68" s="13">
        <f t="shared" si="3"/>
        <v>15.299999999999999</v>
      </c>
      <c r="W68" s="19">
        <v>4</v>
      </c>
      <c r="X68" s="98">
        <v>1.57</v>
      </c>
      <c r="Y68" s="19">
        <v>6</v>
      </c>
      <c r="Z68" s="98">
        <v>2.35</v>
      </c>
      <c r="AA68" s="13">
        <f t="shared" si="4"/>
        <v>3.92</v>
      </c>
      <c r="AB68" s="19">
        <v>9</v>
      </c>
      <c r="AC68" s="102">
        <v>3.53</v>
      </c>
      <c r="AD68" s="19"/>
    </row>
    <row r="69" spans="1:30" x14ac:dyDescent="0.25">
      <c r="A69" s="16" t="s">
        <v>99</v>
      </c>
      <c r="B69" s="16" t="s">
        <v>101</v>
      </c>
      <c r="C69" s="10">
        <f t="shared" si="0"/>
        <v>521</v>
      </c>
      <c r="D69" s="24">
        <v>212</v>
      </c>
      <c r="E69" s="98">
        <v>40.69</v>
      </c>
      <c r="F69" s="19">
        <v>80</v>
      </c>
      <c r="G69" s="98">
        <v>15.36</v>
      </c>
      <c r="H69" s="13">
        <f t="shared" si="1"/>
        <v>56.05</v>
      </c>
      <c r="I69" s="19">
        <v>47</v>
      </c>
      <c r="J69" s="98">
        <v>9.02</v>
      </c>
      <c r="K69" s="19">
        <v>66</v>
      </c>
      <c r="L69" s="98">
        <v>12.67</v>
      </c>
      <c r="M69" s="19">
        <v>29</v>
      </c>
      <c r="N69" s="98">
        <v>5.57</v>
      </c>
      <c r="O69" s="13">
        <f t="shared" si="2"/>
        <v>27.259999999999998</v>
      </c>
      <c r="P69" s="19">
        <v>21</v>
      </c>
      <c r="Q69" s="98">
        <v>4.03</v>
      </c>
      <c r="R69" s="19">
        <v>30</v>
      </c>
      <c r="S69" s="98">
        <v>5.76</v>
      </c>
      <c r="T69" s="19">
        <v>13</v>
      </c>
      <c r="U69" s="98">
        <v>2.5</v>
      </c>
      <c r="V69" s="13">
        <f t="shared" si="3"/>
        <v>12.29</v>
      </c>
      <c r="W69" s="19">
        <v>0</v>
      </c>
      <c r="X69" s="98">
        <v>0</v>
      </c>
      <c r="Y69" s="19">
        <v>13</v>
      </c>
      <c r="Z69" s="98">
        <v>2.5</v>
      </c>
      <c r="AA69" s="13">
        <f t="shared" si="4"/>
        <v>2.5</v>
      </c>
      <c r="AB69" s="19">
        <v>10</v>
      </c>
      <c r="AC69" s="102">
        <v>1.92</v>
      </c>
      <c r="AD69" s="19"/>
    </row>
    <row r="70" spans="1:30" x14ac:dyDescent="0.25">
      <c r="A70" s="16" t="s">
        <v>80</v>
      </c>
      <c r="B70" s="16" t="s">
        <v>86</v>
      </c>
      <c r="C70" s="10">
        <f t="shared" si="0"/>
        <v>734</v>
      </c>
      <c r="D70" s="24">
        <v>125</v>
      </c>
      <c r="E70" s="98">
        <v>17.03</v>
      </c>
      <c r="F70" s="19">
        <v>104</v>
      </c>
      <c r="G70" s="98">
        <v>14.17</v>
      </c>
      <c r="H70" s="13">
        <f t="shared" si="1"/>
        <v>31.200000000000003</v>
      </c>
      <c r="I70" s="19">
        <v>87</v>
      </c>
      <c r="J70" s="98">
        <v>11.85</v>
      </c>
      <c r="K70" s="19">
        <v>84</v>
      </c>
      <c r="L70" s="98">
        <v>11.44</v>
      </c>
      <c r="M70" s="19">
        <v>103</v>
      </c>
      <c r="N70" s="98">
        <v>14.03</v>
      </c>
      <c r="O70" s="13">
        <f t="shared" si="2"/>
        <v>37.32</v>
      </c>
      <c r="P70" s="19">
        <v>51</v>
      </c>
      <c r="Q70" s="98">
        <v>6.95</v>
      </c>
      <c r="R70" s="19">
        <v>49</v>
      </c>
      <c r="S70" s="98">
        <v>6.68</v>
      </c>
      <c r="T70" s="19">
        <v>39</v>
      </c>
      <c r="U70" s="98">
        <v>5.31</v>
      </c>
      <c r="V70" s="13">
        <f t="shared" si="3"/>
        <v>18.939999999999998</v>
      </c>
      <c r="W70" s="19">
        <v>26</v>
      </c>
      <c r="X70" s="98">
        <v>3.54</v>
      </c>
      <c r="Y70" s="19">
        <v>35</v>
      </c>
      <c r="Z70" s="98">
        <v>4.7699999999999996</v>
      </c>
      <c r="AA70" s="13">
        <f t="shared" si="4"/>
        <v>8.3099999999999987</v>
      </c>
      <c r="AB70" s="19">
        <v>31</v>
      </c>
      <c r="AC70" s="102">
        <v>4.22</v>
      </c>
      <c r="AD70" s="19"/>
    </row>
    <row r="71" spans="1:30" x14ac:dyDescent="0.25">
      <c r="A71" s="16"/>
      <c r="B71" s="16" t="s">
        <v>134</v>
      </c>
      <c r="C71" s="10">
        <f t="shared" ref="C71:C74" si="5">SUM(D71,F71,I71,K71,M71,P71,R71,T71,W71,Y71,AB71,AD71)</f>
        <v>320</v>
      </c>
      <c r="D71" s="24">
        <v>49</v>
      </c>
      <c r="E71" s="98">
        <v>15.31</v>
      </c>
      <c r="F71" s="19">
        <v>30</v>
      </c>
      <c r="G71" s="98">
        <v>9.3800000000000008</v>
      </c>
      <c r="H71" s="13">
        <f t="shared" ref="H71:H74" si="6">SUM(E71+G71)</f>
        <v>24.69</v>
      </c>
      <c r="I71" s="19">
        <v>45</v>
      </c>
      <c r="J71" s="98">
        <v>14.06</v>
      </c>
      <c r="K71" s="19">
        <v>49</v>
      </c>
      <c r="L71" s="98">
        <v>15.31</v>
      </c>
      <c r="M71" s="19">
        <v>25</v>
      </c>
      <c r="N71" s="98">
        <v>7.81</v>
      </c>
      <c r="O71" s="13">
        <f t="shared" ref="O71:O74" si="7">SUM(J71+L71+N71)</f>
        <v>37.18</v>
      </c>
      <c r="P71" s="19">
        <v>21</v>
      </c>
      <c r="Q71" s="98">
        <v>6.56</v>
      </c>
      <c r="R71" s="19">
        <v>50</v>
      </c>
      <c r="S71" s="98">
        <v>15.63</v>
      </c>
      <c r="T71" s="19">
        <v>9</v>
      </c>
      <c r="U71" s="98">
        <v>2.81</v>
      </c>
      <c r="V71" s="13">
        <f t="shared" ref="V71:V74" si="8">SUM(Q71+S71+U71)</f>
        <v>25</v>
      </c>
      <c r="W71" s="19">
        <v>10</v>
      </c>
      <c r="X71" s="98">
        <v>3.13</v>
      </c>
      <c r="Y71" s="19">
        <v>18</v>
      </c>
      <c r="Z71" s="98">
        <v>5.63</v>
      </c>
      <c r="AA71" s="13">
        <f t="shared" ref="AA71:AA74" si="9">SUM(X71+Z71)</f>
        <v>8.76</v>
      </c>
      <c r="AB71" s="19">
        <v>14</v>
      </c>
      <c r="AC71" s="102">
        <v>4.38</v>
      </c>
      <c r="AD71" s="19"/>
    </row>
    <row r="72" spans="1:30" x14ac:dyDescent="0.25">
      <c r="A72" s="16" t="s">
        <v>102</v>
      </c>
      <c r="B72" s="16" t="s">
        <v>104</v>
      </c>
      <c r="C72" s="10">
        <f t="shared" si="5"/>
        <v>543</v>
      </c>
      <c r="D72" s="24">
        <v>173</v>
      </c>
      <c r="E72" s="98">
        <v>31.86</v>
      </c>
      <c r="F72" s="19">
        <v>97</v>
      </c>
      <c r="G72" s="98">
        <v>17.86</v>
      </c>
      <c r="H72" s="13">
        <f t="shared" si="6"/>
        <v>49.72</v>
      </c>
      <c r="I72" s="19">
        <v>65</v>
      </c>
      <c r="J72" s="98">
        <v>11.97</v>
      </c>
      <c r="K72" s="19">
        <v>60</v>
      </c>
      <c r="L72" s="98">
        <v>11.05</v>
      </c>
      <c r="M72" s="19">
        <v>36</v>
      </c>
      <c r="N72" s="98">
        <v>6.63</v>
      </c>
      <c r="O72" s="13">
        <f t="shared" si="7"/>
        <v>29.650000000000002</v>
      </c>
      <c r="P72" s="19">
        <v>31</v>
      </c>
      <c r="Q72" s="98">
        <v>5.71</v>
      </c>
      <c r="R72" s="19">
        <v>26</v>
      </c>
      <c r="S72" s="98">
        <v>4.79</v>
      </c>
      <c r="T72" s="19">
        <v>18</v>
      </c>
      <c r="U72" s="98">
        <v>3.31</v>
      </c>
      <c r="V72" s="13">
        <f t="shared" si="8"/>
        <v>13.81</v>
      </c>
      <c r="W72" s="19">
        <v>8</v>
      </c>
      <c r="X72" s="98">
        <v>1.47</v>
      </c>
      <c r="Y72" s="19">
        <v>11</v>
      </c>
      <c r="Z72" s="98">
        <v>2.0299999999999998</v>
      </c>
      <c r="AA72" s="13">
        <f t="shared" si="9"/>
        <v>3.5</v>
      </c>
      <c r="AB72" s="19">
        <v>18</v>
      </c>
      <c r="AC72" s="102">
        <v>3.31</v>
      </c>
      <c r="AD72" s="19"/>
    </row>
    <row r="73" spans="1:30" x14ac:dyDescent="0.25">
      <c r="A73" s="16"/>
      <c r="B73" s="16" t="s">
        <v>108</v>
      </c>
      <c r="C73" s="10">
        <f t="shared" si="5"/>
        <v>40</v>
      </c>
      <c r="D73" s="24">
        <v>37</v>
      </c>
      <c r="E73" s="98">
        <v>92.5</v>
      </c>
      <c r="F73" s="19">
        <v>2</v>
      </c>
      <c r="G73" s="98">
        <v>5</v>
      </c>
      <c r="H73" s="13">
        <f t="shared" si="6"/>
        <v>97.5</v>
      </c>
      <c r="I73" s="19">
        <v>0</v>
      </c>
      <c r="J73" s="98">
        <v>0</v>
      </c>
      <c r="K73" s="19">
        <v>0</v>
      </c>
      <c r="L73" s="98">
        <v>0</v>
      </c>
      <c r="M73" s="19">
        <v>1</v>
      </c>
      <c r="N73" s="98">
        <v>2.5</v>
      </c>
      <c r="O73" s="13">
        <f t="shared" si="7"/>
        <v>2.5</v>
      </c>
      <c r="P73" s="19">
        <v>0</v>
      </c>
      <c r="Q73" s="98">
        <v>0</v>
      </c>
      <c r="R73" s="19">
        <v>0</v>
      </c>
      <c r="S73" s="98">
        <v>0</v>
      </c>
      <c r="T73" s="19">
        <v>0</v>
      </c>
      <c r="U73" s="98">
        <v>0</v>
      </c>
      <c r="V73" s="13">
        <f t="shared" si="8"/>
        <v>0</v>
      </c>
      <c r="W73" s="19">
        <v>0</v>
      </c>
      <c r="X73" s="98">
        <v>0</v>
      </c>
      <c r="Y73" s="19">
        <v>0</v>
      </c>
      <c r="Z73" s="98">
        <v>0</v>
      </c>
      <c r="AA73" s="13">
        <f t="shared" si="9"/>
        <v>0</v>
      </c>
      <c r="AB73" s="19">
        <v>0</v>
      </c>
      <c r="AC73" s="102">
        <v>0</v>
      </c>
      <c r="AD73" s="19"/>
    </row>
    <row r="74" spans="1:30" x14ac:dyDescent="0.25">
      <c r="A74" s="16"/>
      <c r="B74" s="16" t="s">
        <v>109</v>
      </c>
      <c r="C74" s="10">
        <f t="shared" si="5"/>
        <v>84</v>
      </c>
      <c r="D74" s="24">
        <v>40</v>
      </c>
      <c r="E74" s="98">
        <v>47.62</v>
      </c>
      <c r="F74" s="19">
        <v>27</v>
      </c>
      <c r="G74" s="98">
        <v>32.14</v>
      </c>
      <c r="H74" s="13">
        <f t="shared" si="6"/>
        <v>79.759999999999991</v>
      </c>
      <c r="I74" s="19">
        <v>4</v>
      </c>
      <c r="J74" s="98">
        <v>4.76</v>
      </c>
      <c r="K74" s="19">
        <v>3</v>
      </c>
      <c r="L74" s="98">
        <v>3.57</v>
      </c>
      <c r="M74" s="19">
        <v>4</v>
      </c>
      <c r="N74" s="98">
        <v>4.76</v>
      </c>
      <c r="O74" s="13">
        <f t="shared" si="7"/>
        <v>13.09</v>
      </c>
      <c r="P74" s="19">
        <v>1</v>
      </c>
      <c r="Q74" s="98">
        <v>1.19</v>
      </c>
      <c r="R74" s="19">
        <v>1</v>
      </c>
      <c r="S74" s="98">
        <v>1.19</v>
      </c>
      <c r="T74" s="19">
        <v>1</v>
      </c>
      <c r="U74" s="98">
        <v>1.19</v>
      </c>
      <c r="V74" s="13">
        <f t="shared" si="8"/>
        <v>3.57</v>
      </c>
      <c r="W74" s="19">
        <v>0</v>
      </c>
      <c r="X74" s="98">
        <v>0</v>
      </c>
      <c r="Y74" s="19">
        <v>1</v>
      </c>
      <c r="Z74" s="98">
        <v>1.19</v>
      </c>
      <c r="AA74" s="13">
        <f t="shared" si="9"/>
        <v>1.19</v>
      </c>
      <c r="AB74" s="19">
        <v>2</v>
      </c>
      <c r="AC74" s="102">
        <v>2.38</v>
      </c>
      <c r="AD74" s="19"/>
    </row>
    <row r="75" spans="1:30" ht="15.75" thickBot="1" x14ac:dyDescent="0.3">
      <c r="A75" s="32" t="s">
        <v>110</v>
      </c>
      <c r="B75" s="32"/>
      <c r="C75" s="33">
        <f>SUM(C8:C74)</f>
        <v>17222</v>
      </c>
      <c r="D75" s="33">
        <f>SUM(D8:D74)</f>
        <v>4941</v>
      </c>
      <c r="E75" s="34">
        <f>(D75/C75)</f>
        <v>0.28690047613517594</v>
      </c>
      <c r="F75" s="33">
        <f>SUM(F8:F74)</f>
        <v>2409</v>
      </c>
      <c r="G75" s="34">
        <f>(F75/C75)</f>
        <v>0.13987922424805482</v>
      </c>
      <c r="H75" s="104">
        <f>(E75+G75)</f>
        <v>0.42677970038323076</v>
      </c>
      <c r="I75" s="33">
        <f>SUM(I8:I74)</f>
        <v>1989</v>
      </c>
      <c r="J75" s="34">
        <f>(I75/C75)</f>
        <v>0.11549181279758448</v>
      </c>
      <c r="K75" s="33">
        <f>SUM(K8:K74)</f>
        <v>2287</v>
      </c>
      <c r="L75" s="34">
        <f>(K75/C75)</f>
        <v>0.13279526187434676</v>
      </c>
      <c r="M75" s="33">
        <f>SUM(M8:M74)</f>
        <v>1531</v>
      </c>
      <c r="N75" s="34">
        <f>(M75/C75)</f>
        <v>8.8897921263500171E-2</v>
      </c>
      <c r="O75" s="104">
        <f>SUM(J75,L75,N75)</f>
        <v>0.33718499593543139</v>
      </c>
      <c r="P75" s="33">
        <f>SUM(P8:P74)</f>
        <v>1006</v>
      </c>
      <c r="Q75" s="34">
        <f>(P75/C75)</f>
        <v>5.8413656950412264E-2</v>
      </c>
      <c r="R75" s="33">
        <f>SUM(R8:R74)</f>
        <v>1081</v>
      </c>
      <c r="S75" s="34">
        <f>(R75/C75)</f>
        <v>6.2768551852281959E-2</v>
      </c>
      <c r="T75" s="33">
        <f>SUM(T8:T74)</f>
        <v>567</v>
      </c>
      <c r="U75" s="34">
        <f>(T75/C75)</f>
        <v>3.2923005458134945E-2</v>
      </c>
      <c r="V75" s="104">
        <f>SUM(Q75,S75,U75)</f>
        <v>0.15410521426082918</v>
      </c>
      <c r="W75" s="33">
        <f>SUM(W8:W74)</f>
        <v>315</v>
      </c>
      <c r="X75" s="34">
        <f>(W75/C75)</f>
        <v>1.8290558587852748E-2</v>
      </c>
      <c r="Y75" s="33">
        <f>SUM(Y8:Y74)</f>
        <v>489</v>
      </c>
      <c r="Z75" s="34">
        <f>(Y75/C75)</f>
        <v>2.8393914760190455E-2</v>
      </c>
      <c r="AA75" s="104">
        <f>SUM(X75,Z75)</f>
        <v>4.6684473348043203E-2</v>
      </c>
      <c r="AB75" s="33">
        <f>SUM(AB8:AB74)</f>
        <v>607</v>
      </c>
      <c r="AC75" s="104">
        <f>(AB75/C75)</f>
        <v>3.5245616072465451E-2</v>
      </c>
      <c r="AD75" s="33"/>
    </row>
    <row r="76" spans="1:30" ht="15.75" thickTop="1" x14ac:dyDescent="0.25"/>
    <row r="77" spans="1:30" x14ac:dyDescent="0.25">
      <c r="U77" s="99" t="s">
        <v>144</v>
      </c>
    </row>
    <row r="79" spans="1:30" x14ac:dyDescent="0.25">
      <c r="A79" s="133" t="s">
        <v>111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</row>
    <row r="80" spans="1:30" x14ac:dyDescent="0.25">
      <c r="A80" s="35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35"/>
      <c r="Z80" s="103"/>
      <c r="AA80" s="103"/>
      <c r="AB80" s="35"/>
      <c r="AC80" s="103"/>
      <c r="AD80" s="36"/>
    </row>
    <row r="81" spans="1:30" s="139" customFormat="1" ht="13.5" thickBot="1" x14ac:dyDescent="0.25">
      <c r="A81" s="134" t="s">
        <v>112</v>
      </c>
      <c r="B81" s="134"/>
      <c r="C81" s="135" t="s">
        <v>4</v>
      </c>
      <c r="D81" s="135" t="s">
        <v>5</v>
      </c>
      <c r="E81" s="136" t="s">
        <v>6</v>
      </c>
      <c r="F81" s="135" t="s">
        <v>7</v>
      </c>
      <c r="G81" s="136" t="s">
        <v>8</v>
      </c>
      <c r="H81" s="137" t="s">
        <v>9</v>
      </c>
      <c r="I81" s="135" t="s">
        <v>10</v>
      </c>
      <c r="J81" s="136" t="s">
        <v>11</v>
      </c>
      <c r="K81" s="135" t="s">
        <v>12</v>
      </c>
      <c r="L81" s="136" t="s">
        <v>13</v>
      </c>
      <c r="M81" s="135" t="s">
        <v>14</v>
      </c>
      <c r="N81" s="136" t="s">
        <v>15</v>
      </c>
      <c r="O81" s="137" t="s">
        <v>16</v>
      </c>
      <c r="P81" s="135" t="s">
        <v>17</v>
      </c>
      <c r="Q81" s="136" t="s">
        <v>18</v>
      </c>
      <c r="R81" s="135" t="s">
        <v>19</v>
      </c>
      <c r="S81" s="136" t="s">
        <v>20</v>
      </c>
      <c r="T81" s="135" t="s">
        <v>21</v>
      </c>
      <c r="U81" s="136" t="s">
        <v>22</v>
      </c>
      <c r="V81" s="137" t="s">
        <v>23</v>
      </c>
      <c r="W81" s="135" t="s">
        <v>24</v>
      </c>
      <c r="X81" s="136" t="s">
        <v>25</v>
      </c>
      <c r="Y81" s="135" t="s">
        <v>26</v>
      </c>
      <c r="Z81" s="136" t="s">
        <v>27</v>
      </c>
      <c r="AA81" s="137" t="s">
        <v>28</v>
      </c>
      <c r="AB81" s="135" t="s">
        <v>29</v>
      </c>
      <c r="AC81" s="137" t="s">
        <v>30</v>
      </c>
      <c r="AD81" s="138"/>
    </row>
    <row r="82" spans="1:30" s="139" customFormat="1" ht="13.5" thickTop="1" x14ac:dyDescent="0.2">
      <c r="A82" s="9" t="s">
        <v>113</v>
      </c>
      <c r="B82" s="15"/>
      <c r="C82" s="140">
        <f>SUM(C16, C19:C20, C30,C33:C34, C36, C47:C50, C57:C74,C52,C38:C44,C22:C28,C9:C14)</f>
        <v>14653</v>
      </c>
      <c r="D82" s="140">
        <f>SUM(D16, D19:D20, D30,D33:D34, D36, D47:D50, D57:D74,D52,D38:D44,D22:D28,D9:D14)</f>
        <v>4155</v>
      </c>
      <c r="E82" s="41">
        <f>(D82/C82)</f>
        <v>0.2835596806114789</v>
      </c>
      <c r="F82" s="140">
        <f>SUM(F16, F19:F20, F30,F33:F34, F36, F47:F50, F57:F74,F52,F38:F44,F22:F28,F9:F14)</f>
        <v>2028</v>
      </c>
      <c r="G82" s="41">
        <f>(F82/C82)</f>
        <v>0.13840169248618031</v>
      </c>
      <c r="H82" s="42">
        <f>SUM(G82,E82)</f>
        <v>0.42196137309765924</v>
      </c>
      <c r="I82" s="140">
        <f>SUM(I16, I19:I20, I30,I33:I34, I36, I47:I50, I57:I74,I52,I38:I44,I22:I28,I9:I14)</f>
        <v>1700</v>
      </c>
      <c r="J82" s="41">
        <f>(I82/C82)</f>
        <v>0.11601719784344502</v>
      </c>
      <c r="K82" s="140">
        <f>SUM(K16, K19:K20, K30,K33:K34, K36, K47:K50, K57:K74,K52,K38:K44,K22:K28,K9:K14)</f>
        <v>1937</v>
      </c>
      <c r="L82" s="41">
        <f>(K82/C82)</f>
        <v>0.13219136013103119</v>
      </c>
      <c r="M82" s="140">
        <f>SUM(M16, M19:M20, M30,M33:M34, M36, M47:M50, M57:M74,M52,M38:M44,M22:M28,M9:M14)</f>
        <v>1304</v>
      </c>
      <c r="N82" s="41">
        <f>(M82/C82)</f>
        <v>8.8992015286971954E-2</v>
      </c>
      <c r="O82" s="142">
        <f>SUM(N82,L82,J82)</f>
        <v>0.33720057326144814</v>
      </c>
      <c r="P82" s="140">
        <f>SUM(P16, P19:P20, P30,P33:P34, P36, P47:P50, P57:P74,P52,P38:P44,P22:P28,P9:P14)</f>
        <v>874</v>
      </c>
      <c r="Q82" s="41">
        <f>(P82/C82)</f>
        <v>5.964648877362997E-2</v>
      </c>
      <c r="R82" s="140">
        <f>SUM(R16, R19:R20, R30,R33:R34, R36, R47:R50, R57:R74,R52,R38:R44,R22:R28,R9:R14)</f>
        <v>925</v>
      </c>
      <c r="S82" s="41">
        <f>(R82/C82)</f>
        <v>6.3127004708933329E-2</v>
      </c>
      <c r="T82" s="140">
        <f>SUM(T16, T19:T20, T30,T33:T34, T36, T47:T50, T57:T74,T52,T38:T44,T22:T28,T9:T14)</f>
        <v>476</v>
      </c>
      <c r="U82" s="41">
        <f>(T82/C82)</f>
        <v>3.2484815396164608E-2</v>
      </c>
      <c r="V82" s="142">
        <f>SUM(U82,S82,Q82)</f>
        <v>0.15525830887872791</v>
      </c>
      <c r="W82" s="140">
        <f>SUM(W16, W19:W20, W30,W33:W34, W36, W47:W50, W57:W74,W52,W38:W44,W22:W28,W9:W14)</f>
        <v>278</v>
      </c>
      <c r="X82" s="41">
        <f>(W82/C82)</f>
        <v>1.8972224117928069E-2</v>
      </c>
      <c r="Y82" s="140">
        <f>SUM(Y16, Y19:Y20, Y30,Y33:Y34, Y36, Y47:Y50, Y57:Y74,Y52,Y38:Y44,Y22:Y28,Y9:Y14)</f>
        <v>442</v>
      </c>
      <c r="Z82" s="41">
        <f>(Y82/C82)</f>
        <v>3.0164471439295706E-2</v>
      </c>
      <c r="AA82" s="44">
        <f>SUM(Z82,X82)</f>
        <v>4.9136695557223775E-2</v>
      </c>
      <c r="AB82" s="140">
        <f>SUM(AB16, AB19:AB20, AB30,AB33:AB34, AB36, AB47:AB50, AB57:AB74,AB52,AB38:AB44,AB22:AB28,AB9:AB14)</f>
        <v>534</v>
      </c>
      <c r="AC82" s="143">
        <f>(AB82/C82)</f>
        <v>3.6443049204940965E-2</v>
      </c>
      <c r="AD82" s="40"/>
    </row>
    <row r="83" spans="1:30" s="139" customFormat="1" ht="12.75" x14ac:dyDescent="0.2">
      <c r="A83" s="16" t="s">
        <v>114</v>
      </c>
      <c r="B83" s="19"/>
      <c r="C83" s="141">
        <f>SUM(C8, C15, C17:C18, C21, C29, C35, C51, C53:C55)</f>
        <v>1990</v>
      </c>
      <c r="D83" s="141">
        <f>SUM(D8, D15, D17:D18, D21, D29, D35, D51, D53:D55)</f>
        <v>469</v>
      </c>
      <c r="E83" s="41">
        <f t="shared" ref="E83:E84" si="10">(D83/C83)</f>
        <v>0.23567839195979901</v>
      </c>
      <c r="F83" s="141">
        <f>SUM(F8, F15, F17:F18, F21, F29, F35, F51, F53:F55)</f>
        <v>266</v>
      </c>
      <c r="G83" s="41">
        <f t="shared" ref="G83:G84" si="11">(F83/C83)</f>
        <v>0.13366834170854272</v>
      </c>
      <c r="H83" s="42">
        <f t="shared" ref="H83:H84" si="12">SUM(G83,E83)</f>
        <v>0.3693467336683417</v>
      </c>
      <c r="I83" s="141">
        <f>SUM(I8, I15, I17:I18, I21, I29, I35, I51, I53:I55)</f>
        <v>254</v>
      </c>
      <c r="J83" s="41">
        <f t="shared" ref="J83:L84" si="13">(I83/C83)</f>
        <v>0.12763819095477386</v>
      </c>
      <c r="K83" s="141">
        <f>SUM(K8, K15, K17:K18, K21, K29, K35, K51, K53:K55)</f>
        <v>309</v>
      </c>
      <c r="L83" s="41">
        <f t="shared" ref="L83:L84" si="14">(K83/C83)</f>
        <v>0.15527638190954773</v>
      </c>
      <c r="M83" s="141">
        <f>SUM(M8, M15, M17:M18, M21, M29, M35, M51, M53:M55)</f>
        <v>207</v>
      </c>
      <c r="N83" s="41">
        <f t="shared" ref="N83:N84" si="15">(M83/C83)</f>
        <v>0.10402010050251256</v>
      </c>
      <c r="O83" s="43">
        <f t="shared" ref="O83:O84" si="16">SUM(N83,L83,J83)</f>
        <v>0.38693467336683413</v>
      </c>
      <c r="P83" s="141">
        <f>SUM(P8, P15, P17:P18, P21, P29, P35, P51, P53:P55)</f>
        <v>126</v>
      </c>
      <c r="Q83" s="41">
        <f t="shared" ref="Q83:Q84" si="17">(P83/C83)</f>
        <v>6.3316582914572858E-2</v>
      </c>
      <c r="R83" s="141">
        <f>SUM(R8, R15, R17:R18, R21, R29, R35, R51, R53:R55)</f>
        <v>138</v>
      </c>
      <c r="S83" s="41">
        <f t="shared" ref="S83:S84" si="18">(R83/C83)</f>
        <v>6.9346733668341709E-2</v>
      </c>
      <c r="T83" s="141">
        <f>SUM(T8, T15, T17:T18, T21, T29, T35, T51, T53:T55)</f>
        <v>89</v>
      </c>
      <c r="U83" s="41">
        <f t="shared" ref="U83:U84" si="19">(T83/C83)</f>
        <v>4.4723618090452263E-2</v>
      </c>
      <c r="V83" s="142">
        <f t="shared" ref="V83:V84" si="20">SUM(U83,S83,Q83)</f>
        <v>0.17738693467336683</v>
      </c>
      <c r="W83" s="141">
        <f>SUM(W8, W15, W17:W18, W21, W29, W35, W51, W53:W55)</f>
        <v>34</v>
      </c>
      <c r="X83" s="41">
        <f t="shared" ref="X83:X84" si="21">(W83/C83)</f>
        <v>1.7085427135678392E-2</v>
      </c>
      <c r="Y83" s="141">
        <f>SUM(Y8, Y15, Y17:Y18, Y21, Y29, Y35, Y51, Y53:Y55)</f>
        <v>42</v>
      </c>
      <c r="Z83" s="41">
        <f t="shared" ref="Z83:Z84" si="22">(Y83/C83)</f>
        <v>2.1105527638190954E-2</v>
      </c>
      <c r="AA83" s="44">
        <f t="shared" ref="AA83:AA84" si="23">SUM(Z83,X83)</f>
        <v>3.8190954773869343E-2</v>
      </c>
      <c r="AB83" s="141">
        <f>SUM(AB8, AB15, AB17:AB18, AB21, AB29, AB35, AB51, AB53:AB55)</f>
        <v>56</v>
      </c>
      <c r="AC83" s="143">
        <f t="shared" ref="AC83:AC84" si="24">(AB83/C83)</f>
        <v>2.8140703517587941E-2</v>
      </c>
      <c r="AD83" s="47"/>
    </row>
    <row r="84" spans="1:30" s="139" customFormat="1" ht="12.75" x14ac:dyDescent="0.2">
      <c r="A84" s="16" t="s">
        <v>115</v>
      </c>
      <c r="B84" s="19"/>
      <c r="C84" s="141">
        <f>SUM(C31,C32)</f>
        <v>427</v>
      </c>
      <c r="D84" s="141">
        <f>SUM(D31,D32)</f>
        <v>260</v>
      </c>
      <c r="E84" s="41">
        <f t="shared" si="10"/>
        <v>0.6088992974238876</v>
      </c>
      <c r="F84" s="141">
        <f>SUM(F31,F32)</f>
        <v>103</v>
      </c>
      <c r="G84" s="41">
        <f t="shared" si="11"/>
        <v>0.24121779859484777</v>
      </c>
      <c r="H84" s="42">
        <f t="shared" si="12"/>
        <v>0.85011709601873542</v>
      </c>
      <c r="I84" s="141">
        <f>SUM(I31,I32)</f>
        <v>21</v>
      </c>
      <c r="J84" s="41">
        <f t="shared" si="13"/>
        <v>4.9180327868852458E-2</v>
      </c>
      <c r="K84" s="141">
        <f>SUM(K31,K32)</f>
        <v>19</v>
      </c>
      <c r="L84" s="41">
        <f t="shared" si="14"/>
        <v>4.449648711943794E-2</v>
      </c>
      <c r="M84" s="141">
        <f>SUM(M31,M32)</f>
        <v>14</v>
      </c>
      <c r="N84" s="41">
        <f t="shared" si="15"/>
        <v>3.2786885245901641E-2</v>
      </c>
      <c r="O84" s="43">
        <f t="shared" si="16"/>
        <v>0.12646370023419204</v>
      </c>
      <c r="P84" s="141">
        <f>SUM(P31,P32)</f>
        <v>3</v>
      </c>
      <c r="Q84" s="41">
        <f t="shared" si="17"/>
        <v>7.0257611241217799E-3</v>
      </c>
      <c r="R84" s="141">
        <f>SUM(R31,R32)</f>
        <v>3</v>
      </c>
      <c r="S84" s="41">
        <f t="shared" si="18"/>
        <v>7.0257611241217799E-3</v>
      </c>
      <c r="T84" s="141">
        <f>SUM(T31,T32)</f>
        <v>2</v>
      </c>
      <c r="U84" s="41">
        <f t="shared" si="19"/>
        <v>4.6838407494145199E-3</v>
      </c>
      <c r="V84" s="142">
        <f t="shared" si="20"/>
        <v>1.873536299765808E-2</v>
      </c>
      <c r="W84" s="141">
        <f>SUM(W31,W32)</f>
        <v>0</v>
      </c>
      <c r="X84" s="41">
        <f t="shared" si="21"/>
        <v>0</v>
      </c>
      <c r="Y84" s="141">
        <f>SUM(Y31,Y32)</f>
        <v>1</v>
      </c>
      <c r="Z84" s="41">
        <f t="shared" si="22"/>
        <v>2.34192037470726E-3</v>
      </c>
      <c r="AA84" s="44">
        <f t="shared" si="23"/>
        <v>2.34192037470726E-3</v>
      </c>
      <c r="AB84" s="141">
        <f>SUM(AB31,AB32)</f>
        <v>1</v>
      </c>
      <c r="AC84" s="143">
        <f t="shared" si="24"/>
        <v>2.34192037470726E-3</v>
      </c>
      <c r="AD84" s="47"/>
    </row>
  </sheetData>
  <sortState ref="A8:AD73">
    <sortCondition ref="B8"/>
  </sortState>
  <mergeCells count="5">
    <mergeCell ref="A1:AD1"/>
    <mergeCell ref="A2:AD2"/>
    <mergeCell ref="A4:AD4"/>
    <mergeCell ref="A79:AD79"/>
    <mergeCell ref="B80:X8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D1" workbookViewId="0">
      <selection activeCell="AB7" sqref="AB7"/>
    </sheetView>
  </sheetViews>
  <sheetFormatPr defaultRowHeight="15" x14ac:dyDescent="0.25"/>
  <cols>
    <col min="5" max="5" width="9.140625" style="99"/>
    <col min="7" max="8" width="9.140625" style="99"/>
    <col min="10" max="10" width="9.140625" style="99"/>
    <col min="12" max="12" width="9.140625" style="99"/>
    <col min="14" max="14" width="9.140625" style="99"/>
    <col min="17" max="17" width="9.140625" style="99"/>
    <col min="19" max="19" width="9.140625" style="99"/>
    <col min="27" max="27" width="9.140625" style="99"/>
  </cols>
  <sheetData>
    <row r="1" spans="1:28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18" x14ac:dyDescent="0.25">
      <c r="A3" s="1"/>
      <c r="B3" s="2"/>
      <c r="C3" s="3"/>
      <c r="D3" s="3"/>
      <c r="E3" s="94"/>
      <c r="F3" s="3"/>
      <c r="G3" s="94"/>
      <c r="H3" s="94"/>
      <c r="I3" s="3"/>
      <c r="J3" s="94"/>
      <c r="K3" s="3"/>
      <c r="L3" s="94"/>
      <c r="M3" s="3"/>
      <c r="N3" s="94"/>
      <c r="O3" s="3"/>
      <c r="P3" s="3"/>
      <c r="Q3" s="94"/>
      <c r="R3" s="3"/>
      <c r="S3" s="94"/>
      <c r="T3" s="3"/>
      <c r="U3" s="3"/>
      <c r="V3" s="3"/>
      <c r="W3" s="3"/>
      <c r="X3" s="3"/>
      <c r="Y3" s="2"/>
      <c r="Z3" s="2"/>
      <c r="AA3" s="100"/>
      <c r="AB3" s="2"/>
    </row>
    <row r="4" spans="1:28" x14ac:dyDescent="0.25">
      <c r="A4" s="132" t="s">
        <v>139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x14ac:dyDescent="0.25">
      <c r="A5" s="4"/>
      <c r="B5" s="4"/>
      <c r="C5" s="4"/>
      <c r="D5" s="4"/>
      <c r="E5" s="95"/>
      <c r="F5" s="4"/>
      <c r="G5" s="95"/>
      <c r="H5" s="95"/>
      <c r="I5" s="4"/>
      <c r="J5" s="95"/>
      <c r="K5" s="4"/>
      <c r="L5" s="95"/>
      <c r="M5" s="4"/>
      <c r="N5" s="95"/>
      <c r="O5" s="4"/>
      <c r="P5" s="4"/>
      <c r="Q5" s="95"/>
      <c r="R5" s="4"/>
      <c r="S5" s="95"/>
      <c r="T5" s="4"/>
      <c r="U5" s="4"/>
      <c r="V5" s="4"/>
      <c r="W5" s="4"/>
      <c r="X5" s="4"/>
      <c r="Y5" s="4"/>
      <c r="Z5" s="4"/>
      <c r="AA5" s="95"/>
      <c r="AB5" s="4"/>
    </row>
    <row r="6" spans="1:28" x14ac:dyDescent="0.25">
      <c r="A6" s="4"/>
      <c r="B6" s="4"/>
      <c r="C6" s="4"/>
      <c r="D6" s="4"/>
      <c r="E6" s="95"/>
      <c r="F6" s="4"/>
      <c r="G6" s="95"/>
      <c r="H6" s="95"/>
      <c r="I6" s="4"/>
      <c r="J6" s="95"/>
      <c r="K6" s="4"/>
      <c r="L6" s="95"/>
      <c r="M6" s="4"/>
      <c r="N6" s="95"/>
      <c r="O6" s="4"/>
      <c r="P6" s="4"/>
      <c r="Q6" s="95"/>
      <c r="R6" s="4"/>
      <c r="S6" s="95"/>
      <c r="T6" s="4"/>
      <c r="U6" s="4"/>
      <c r="V6" s="4"/>
      <c r="W6" s="4"/>
      <c r="X6" s="4"/>
      <c r="Y6" s="4"/>
      <c r="Z6" s="4"/>
      <c r="AA6" s="95"/>
      <c r="AB6" s="4"/>
    </row>
    <row r="7" spans="1:28" x14ac:dyDescent="0.25">
      <c r="A7" s="49" t="s">
        <v>112</v>
      </c>
      <c r="B7" s="49" t="s">
        <v>3</v>
      </c>
      <c r="C7" s="50" t="s">
        <v>116</v>
      </c>
      <c r="D7" s="50" t="s">
        <v>5</v>
      </c>
      <c r="E7" s="105" t="s">
        <v>6</v>
      </c>
      <c r="F7" s="50" t="s">
        <v>7</v>
      </c>
      <c r="G7" s="105" t="s">
        <v>8</v>
      </c>
      <c r="H7" s="106" t="s">
        <v>9</v>
      </c>
      <c r="I7" s="50" t="s">
        <v>10</v>
      </c>
      <c r="J7" s="105" t="s">
        <v>11</v>
      </c>
      <c r="K7" s="50" t="s">
        <v>12</v>
      </c>
      <c r="L7" s="105" t="s">
        <v>13</v>
      </c>
      <c r="M7" s="50" t="s">
        <v>14</v>
      </c>
      <c r="N7" s="105" t="s">
        <v>15</v>
      </c>
      <c r="O7" s="51" t="s">
        <v>117</v>
      </c>
      <c r="P7" s="50" t="s">
        <v>17</v>
      </c>
      <c r="Q7" s="105" t="s">
        <v>18</v>
      </c>
      <c r="R7" s="50" t="s">
        <v>19</v>
      </c>
      <c r="S7" s="105" t="s">
        <v>20</v>
      </c>
      <c r="T7" s="50" t="s">
        <v>21</v>
      </c>
      <c r="U7" s="50" t="s">
        <v>22</v>
      </c>
      <c r="V7" s="51" t="s">
        <v>23</v>
      </c>
      <c r="W7" s="50" t="s">
        <v>26</v>
      </c>
      <c r="X7" s="50" t="s">
        <v>27</v>
      </c>
      <c r="Y7" s="51" t="s">
        <v>28</v>
      </c>
      <c r="Z7" s="50" t="s">
        <v>29</v>
      </c>
      <c r="AA7" s="106" t="s">
        <v>30</v>
      </c>
      <c r="AB7" s="50"/>
    </row>
    <row r="8" spans="1:28" x14ac:dyDescent="0.25">
      <c r="A8" s="52" t="s">
        <v>115</v>
      </c>
      <c r="B8" s="52" t="s">
        <v>118</v>
      </c>
      <c r="C8" s="53">
        <f>SUM(D8,F8,I8,K8,M8,P8,R8,Z8)</f>
        <v>181</v>
      </c>
      <c r="D8" s="53">
        <v>137</v>
      </c>
      <c r="E8" s="59">
        <v>75.69</v>
      </c>
      <c r="F8" s="53">
        <v>25</v>
      </c>
      <c r="G8" s="59">
        <v>13.81</v>
      </c>
      <c r="H8" s="109">
        <f>SUM(D8,F8)</f>
        <v>162</v>
      </c>
      <c r="I8" s="53">
        <v>8</v>
      </c>
      <c r="J8" s="59">
        <v>4.42</v>
      </c>
      <c r="K8" s="53">
        <v>5</v>
      </c>
      <c r="L8" s="59">
        <v>2.76</v>
      </c>
      <c r="M8" s="53">
        <v>4</v>
      </c>
      <c r="N8" s="59">
        <v>2.21</v>
      </c>
      <c r="O8" s="109">
        <f>SUM(J8,L8,N8)</f>
        <v>9.39</v>
      </c>
      <c r="P8" s="53">
        <v>0</v>
      </c>
      <c r="Q8" s="59">
        <v>0</v>
      </c>
      <c r="R8" s="53">
        <v>1</v>
      </c>
      <c r="S8" s="59">
        <v>0.55000000000000004</v>
      </c>
      <c r="T8" s="53"/>
      <c r="U8" s="66"/>
      <c r="V8" s="109">
        <f>SUM(Q8,S8)</f>
        <v>0.55000000000000004</v>
      </c>
      <c r="W8" s="53"/>
      <c r="X8" s="66"/>
      <c r="Y8" s="68"/>
      <c r="Z8" s="53">
        <v>1</v>
      </c>
      <c r="AA8" s="107">
        <v>0.55000000000000004</v>
      </c>
      <c r="AB8" s="53"/>
    </row>
    <row r="9" spans="1:28" x14ac:dyDescent="0.25">
      <c r="A9" s="52" t="s">
        <v>115</v>
      </c>
      <c r="B9" s="52" t="s">
        <v>119</v>
      </c>
      <c r="C9" s="53">
        <f t="shared" ref="C9:C18" si="0">SUM(D9,F9,I9,K9,M9,P9,R9,Z9)</f>
        <v>22</v>
      </c>
      <c r="D9" s="53">
        <v>17</v>
      </c>
      <c r="E9" s="59">
        <v>77.27</v>
      </c>
      <c r="F9" s="53">
        <v>4</v>
      </c>
      <c r="G9" s="59">
        <v>18.18</v>
      </c>
      <c r="H9" s="109">
        <f t="shared" ref="H9:H18" si="1">SUM(D9,F9)</f>
        <v>21</v>
      </c>
      <c r="I9" s="53">
        <v>1</v>
      </c>
      <c r="J9" s="59">
        <v>4.55</v>
      </c>
      <c r="K9" s="53">
        <v>0</v>
      </c>
      <c r="L9" s="59">
        <v>0</v>
      </c>
      <c r="M9" s="53">
        <v>0</v>
      </c>
      <c r="N9" s="59">
        <v>0</v>
      </c>
      <c r="O9" s="109">
        <f t="shared" ref="O9:O18" si="2">SUM(J9,L9,N9)</f>
        <v>4.55</v>
      </c>
      <c r="P9" s="53">
        <v>0</v>
      </c>
      <c r="Q9" s="59">
        <v>0</v>
      </c>
      <c r="R9" s="53">
        <v>0</v>
      </c>
      <c r="S9" s="59">
        <v>0</v>
      </c>
      <c r="T9" s="53"/>
      <c r="U9" s="66"/>
      <c r="V9" s="109">
        <f t="shared" ref="V9:V18" si="3">SUM(Q9,S9)</f>
        <v>0</v>
      </c>
      <c r="W9" s="53"/>
      <c r="X9" s="66"/>
      <c r="Y9" s="68"/>
      <c r="Z9" s="53">
        <v>0</v>
      </c>
      <c r="AA9" s="107">
        <v>0</v>
      </c>
      <c r="AB9" s="53"/>
    </row>
    <row r="10" spans="1:28" x14ac:dyDescent="0.25">
      <c r="A10" s="52" t="s">
        <v>115</v>
      </c>
      <c r="B10" s="52" t="s">
        <v>120</v>
      </c>
      <c r="C10" s="53">
        <f t="shared" si="0"/>
        <v>5</v>
      </c>
      <c r="D10" s="53">
        <v>5</v>
      </c>
      <c r="E10" s="59">
        <v>100</v>
      </c>
      <c r="F10" s="53">
        <v>0</v>
      </c>
      <c r="G10" s="59">
        <v>0</v>
      </c>
      <c r="H10" s="109">
        <f t="shared" si="1"/>
        <v>5</v>
      </c>
      <c r="I10" s="53">
        <v>0</v>
      </c>
      <c r="J10" s="59">
        <v>0</v>
      </c>
      <c r="K10" s="53">
        <v>0</v>
      </c>
      <c r="L10" s="59">
        <v>0</v>
      </c>
      <c r="M10" s="53">
        <v>0</v>
      </c>
      <c r="N10" s="59">
        <v>0</v>
      </c>
      <c r="O10" s="109">
        <f t="shared" si="2"/>
        <v>0</v>
      </c>
      <c r="P10" s="53">
        <v>0</v>
      </c>
      <c r="Q10" s="59">
        <v>0</v>
      </c>
      <c r="R10" s="53">
        <v>0</v>
      </c>
      <c r="S10" s="59">
        <v>0</v>
      </c>
      <c r="T10" s="53"/>
      <c r="U10" s="66"/>
      <c r="V10" s="109">
        <f t="shared" si="3"/>
        <v>0</v>
      </c>
      <c r="W10" s="53"/>
      <c r="X10" s="66"/>
      <c r="Y10" s="68"/>
      <c r="Z10" s="53">
        <v>0</v>
      </c>
      <c r="AA10" s="107">
        <v>0</v>
      </c>
      <c r="AB10" s="53"/>
    </row>
    <row r="11" spans="1:28" x14ac:dyDescent="0.25">
      <c r="A11" s="52" t="s">
        <v>115</v>
      </c>
      <c r="B11" s="52" t="s">
        <v>69</v>
      </c>
      <c r="C11" s="53">
        <f t="shared" si="0"/>
        <v>38</v>
      </c>
      <c r="D11" s="53">
        <v>21</v>
      </c>
      <c r="E11" s="59">
        <v>55.26</v>
      </c>
      <c r="F11" s="53">
        <v>8</v>
      </c>
      <c r="G11" s="59">
        <v>21.05</v>
      </c>
      <c r="H11" s="109">
        <f t="shared" si="1"/>
        <v>29</v>
      </c>
      <c r="I11" s="53">
        <v>5</v>
      </c>
      <c r="J11" s="59">
        <v>13.16</v>
      </c>
      <c r="K11" s="53">
        <v>1</v>
      </c>
      <c r="L11" s="59">
        <v>2.63</v>
      </c>
      <c r="M11" s="53">
        <v>1</v>
      </c>
      <c r="N11" s="59">
        <v>2.63</v>
      </c>
      <c r="O11" s="109">
        <f t="shared" si="2"/>
        <v>18.419999999999998</v>
      </c>
      <c r="P11" s="53">
        <v>0</v>
      </c>
      <c r="Q11" s="59">
        <v>0</v>
      </c>
      <c r="R11" s="53">
        <v>1</v>
      </c>
      <c r="S11" s="59">
        <v>2.63</v>
      </c>
      <c r="T11" s="53"/>
      <c r="U11" s="66"/>
      <c r="V11" s="109">
        <f t="shared" si="3"/>
        <v>2.63</v>
      </c>
      <c r="W11" s="53"/>
      <c r="X11" s="66"/>
      <c r="Y11" s="68"/>
      <c r="Z11" s="53">
        <v>1</v>
      </c>
      <c r="AA11" s="107">
        <v>2.63</v>
      </c>
      <c r="AB11" s="53"/>
    </row>
    <row r="12" spans="1:28" x14ac:dyDescent="0.25">
      <c r="A12" s="52" t="s">
        <v>115</v>
      </c>
      <c r="B12" s="52" t="s">
        <v>59</v>
      </c>
      <c r="C12" s="53">
        <f t="shared" si="0"/>
        <v>193</v>
      </c>
      <c r="D12" s="53">
        <v>170</v>
      </c>
      <c r="E12" s="59">
        <v>88.08</v>
      </c>
      <c r="F12" s="53">
        <v>16</v>
      </c>
      <c r="G12" s="59">
        <v>8.2899999999999991</v>
      </c>
      <c r="H12" s="109">
        <f t="shared" si="1"/>
        <v>186</v>
      </c>
      <c r="I12" s="53">
        <v>5</v>
      </c>
      <c r="J12" s="59">
        <v>2.59</v>
      </c>
      <c r="K12" s="53">
        <v>1</v>
      </c>
      <c r="L12" s="59">
        <v>0.52</v>
      </c>
      <c r="M12" s="53">
        <v>1</v>
      </c>
      <c r="N12" s="59">
        <v>0.52</v>
      </c>
      <c r="O12" s="109">
        <f t="shared" si="2"/>
        <v>3.63</v>
      </c>
      <c r="P12" s="53">
        <v>0</v>
      </c>
      <c r="Q12" s="59">
        <v>0</v>
      </c>
      <c r="R12" s="53">
        <v>0</v>
      </c>
      <c r="S12" s="59">
        <v>0</v>
      </c>
      <c r="T12" s="53"/>
      <c r="U12" s="66"/>
      <c r="V12" s="109">
        <f t="shared" si="3"/>
        <v>0</v>
      </c>
      <c r="W12" s="53"/>
      <c r="X12" s="66"/>
      <c r="Y12" s="68"/>
      <c r="Z12" s="53">
        <v>0</v>
      </c>
      <c r="AA12" s="107">
        <v>0</v>
      </c>
      <c r="AB12" s="53"/>
    </row>
    <row r="13" spans="1:28" x14ac:dyDescent="0.25">
      <c r="A13" s="52" t="s">
        <v>115</v>
      </c>
      <c r="B13" s="52" t="s">
        <v>121</v>
      </c>
      <c r="C13" s="53">
        <f t="shared" si="0"/>
        <v>43</v>
      </c>
      <c r="D13" s="53">
        <v>31</v>
      </c>
      <c r="E13" s="59">
        <v>72.09</v>
      </c>
      <c r="F13" s="53">
        <v>6</v>
      </c>
      <c r="G13" s="59">
        <v>13.95</v>
      </c>
      <c r="H13" s="109">
        <f t="shared" si="1"/>
        <v>37</v>
      </c>
      <c r="I13" s="53">
        <v>1</v>
      </c>
      <c r="J13" s="59">
        <v>2.33</v>
      </c>
      <c r="K13" s="53">
        <v>3</v>
      </c>
      <c r="L13" s="59">
        <v>6.98</v>
      </c>
      <c r="M13" s="53">
        <v>2</v>
      </c>
      <c r="N13" s="59">
        <v>4.6500000000000004</v>
      </c>
      <c r="O13" s="109">
        <f t="shared" si="2"/>
        <v>13.96</v>
      </c>
      <c r="P13" s="53">
        <v>0</v>
      </c>
      <c r="Q13" s="59">
        <v>0</v>
      </c>
      <c r="R13" s="53">
        <v>0</v>
      </c>
      <c r="S13" s="59">
        <v>0</v>
      </c>
      <c r="T13" s="53"/>
      <c r="U13" s="66"/>
      <c r="V13" s="109">
        <f t="shared" si="3"/>
        <v>0</v>
      </c>
      <c r="W13" s="53"/>
      <c r="X13" s="66"/>
      <c r="Y13" s="68"/>
      <c r="Z13" s="53">
        <v>0</v>
      </c>
      <c r="AA13" s="107">
        <v>0</v>
      </c>
      <c r="AB13" s="53"/>
    </row>
    <row r="14" spans="1:28" x14ac:dyDescent="0.25">
      <c r="A14" s="52" t="s">
        <v>114</v>
      </c>
      <c r="B14" s="52" t="s">
        <v>122</v>
      </c>
      <c r="C14" s="53">
        <f t="shared" si="0"/>
        <v>111</v>
      </c>
      <c r="D14" s="60">
        <v>55</v>
      </c>
      <c r="E14" s="59">
        <v>49.55</v>
      </c>
      <c r="F14" s="60">
        <v>26</v>
      </c>
      <c r="G14" s="59">
        <v>23.42</v>
      </c>
      <c r="H14" s="109">
        <f t="shared" si="1"/>
        <v>81</v>
      </c>
      <c r="I14" s="60">
        <v>13</v>
      </c>
      <c r="J14" s="59">
        <v>11.71</v>
      </c>
      <c r="K14" s="60">
        <v>10</v>
      </c>
      <c r="L14" s="59">
        <v>9.01</v>
      </c>
      <c r="M14" s="60">
        <v>5</v>
      </c>
      <c r="N14" s="59">
        <v>4.5</v>
      </c>
      <c r="O14" s="109">
        <f t="shared" si="2"/>
        <v>25.22</v>
      </c>
      <c r="P14" s="60">
        <v>1</v>
      </c>
      <c r="Q14" s="59">
        <v>0.9</v>
      </c>
      <c r="R14" s="60">
        <v>1</v>
      </c>
      <c r="S14" s="59">
        <v>0.9</v>
      </c>
      <c r="T14" s="60"/>
      <c r="U14" s="66"/>
      <c r="V14" s="109">
        <f t="shared" si="3"/>
        <v>1.8</v>
      </c>
      <c r="W14" s="60"/>
      <c r="X14" s="66"/>
      <c r="Y14" s="68"/>
      <c r="Z14" s="60">
        <v>0</v>
      </c>
      <c r="AA14" s="107">
        <v>0</v>
      </c>
      <c r="AB14" s="60"/>
    </row>
    <row r="15" spans="1:28" x14ac:dyDescent="0.25">
      <c r="A15" s="52" t="s">
        <v>114</v>
      </c>
      <c r="B15" s="52" t="s">
        <v>123</v>
      </c>
      <c r="C15" s="53">
        <f t="shared" si="0"/>
        <v>28</v>
      </c>
      <c r="D15" s="60">
        <v>16</v>
      </c>
      <c r="E15" s="59">
        <v>57.14</v>
      </c>
      <c r="F15" s="60">
        <v>7</v>
      </c>
      <c r="G15" s="59">
        <v>25</v>
      </c>
      <c r="H15" s="109">
        <f t="shared" si="1"/>
        <v>23</v>
      </c>
      <c r="I15" s="60">
        <v>3</v>
      </c>
      <c r="J15" s="59">
        <v>10.71</v>
      </c>
      <c r="K15" s="60">
        <v>2</v>
      </c>
      <c r="L15" s="59">
        <v>7.14</v>
      </c>
      <c r="M15" s="60">
        <v>0</v>
      </c>
      <c r="N15" s="59">
        <v>0</v>
      </c>
      <c r="O15" s="109">
        <f t="shared" si="2"/>
        <v>17.850000000000001</v>
      </c>
      <c r="P15" s="60">
        <v>0</v>
      </c>
      <c r="Q15" s="59">
        <v>0</v>
      </c>
      <c r="R15" s="60">
        <v>0</v>
      </c>
      <c r="S15" s="59">
        <v>0</v>
      </c>
      <c r="T15" s="60"/>
      <c r="U15" s="66"/>
      <c r="V15" s="109">
        <f t="shared" si="3"/>
        <v>0</v>
      </c>
      <c r="W15" s="60"/>
      <c r="X15" s="66"/>
      <c r="Y15" s="68"/>
      <c r="Z15" s="60">
        <v>0</v>
      </c>
      <c r="AA15" s="107">
        <v>0</v>
      </c>
      <c r="AB15" s="60"/>
    </row>
    <row r="16" spans="1:28" x14ac:dyDescent="0.25">
      <c r="A16" s="52" t="s">
        <v>113</v>
      </c>
      <c r="B16" s="52" t="s">
        <v>124</v>
      </c>
      <c r="C16" s="53">
        <f t="shared" si="0"/>
        <v>26</v>
      </c>
      <c r="D16" s="53">
        <v>13</v>
      </c>
      <c r="E16" s="59">
        <v>50</v>
      </c>
      <c r="F16" s="53">
        <v>5</v>
      </c>
      <c r="G16" s="59">
        <v>19.23</v>
      </c>
      <c r="H16" s="109">
        <f t="shared" si="1"/>
        <v>18</v>
      </c>
      <c r="I16" s="53">
        <v>3</v>
      </c>
      <c r="J16" s="59">
        <v>11.54</v>
      </c>
      <c r="K16" s="53">
        <v>4</v>
      </c>
      <c r="L16" s="59">
        <v>15.38</v>
      </c>
      <c r="M16" s="53">
        <v>1</v>
      </c>
      <c r="N16" s="59">
        <v>3.85</v>
      </c>
      <c r="O16" s="109">
        <f t="shared" si="2"/>
        <v>30.770000000000003</v>
      </c>
      <c r="P16" s="53">
        <v>0</v>
      </c>
      <c r="Q16" s="59">
        <v>0</v>
      </c>
      <c r="R16" s="53">
        <v>0</v>
      </c>
      <c r="S16" s="59">
        <v>0</v>
      </c>
      <c r="T16" s="53"/>
      <c r="U16" s="66"/>
      <c r="V16" s="109">
        <f t="shared" si="3"/>
        <v>0</v>
      </c>
      <c r="W16" s="53"/>
      <c r="X16" s="66"/>
      <c r="Y16" s="68"/>
      <c r="Z16" s="53">
        <v>0</v>
      </c>
      <c r="AA16" s="107">
        <v>0</v>
      </c>
      <c r="AB16" s="53"/>
    </row>
    <row r="17" spans="1:28" x14ac:dyDescent="0.25">
      <c r="A17" s="52" t="s">
        <v>113</v>
      </c>
      <c r="B17" s="52" t="s">
        <v>93</v>
      </c>
      <c r="C17" s="53">
        <f t="shared" si="0"/>
        <v>23</v>
      </c>
      <c r="D17" s="53">
        <v>18</v>
      </c>
      <c r="E17" s="59">
        <v>78.260000000000005</v>
      </c>
      <c r="F17" s="53">
        <v>1</v>
      </c>
      <c r="G17" s="59">
        <v>4.3499999999999996</v>
      </c>
      <c r="H17" s="109">
        <f t="shared" si="1"/>
        <v>19</v>
      </c>
      <c r="I17" s="53">
        <v>3</v>
      </c>
      <c r="J17" s="59">
        <v>13.04</v>
      </c>
      <c r="K17" s="53">
        <v>0</v>
      </c>
      <c r="L17" s="59">
        <v>0</v>
      </c>
      <c r="M17" s="53">
        <v>1</v>
      </c>
      <c r="N17" s="59">
        <v>4.3499999999999996</v>
      </c>
      <c r="O17" s="109">
        <f t="shared" si="2"/>
        <v>17.39</v>
      </c>
      <c r="P17" s="53">
        <v>0</v>
      </c>
      <c r="Q17" s="59">
        <v>0</v>
      </c>
      <c r="R17" s="53">
        <v>0</v>
      </c>
      <c r="S17" s="59">
        <v>0</v>
      </c>
      <c r="T17" s="53"/>
      <c r="U17" s="66"/>
      <c r="V17" s="109">
        <f t="shared" si="3"/>
        <v>0</v>
      </c>
      <c r="W17" s="53"/>
      <c r="X17" s="66"/>
      <c r="Y17" s="68"/>
      <c r="Z17" s="53">
        <v>0</v>
      </c>
      <c r="AA17" s="107">
        <v>0</v>
      </c>
      <c r="AB17" s="53"/>
    </row>
    <row r="18" spans="1:28" x14ac:dyDescent="0.25">
      <c r="A18" s="52" t="s">
        <v>115</v>
      </c>
      <c r="B18" s="52" t="s">
        <v>125</v>
      </c>
      <c r="C18" s="53">
        <f t="shared" si="0"/>
        <v>22</v>
      </c>
      <c r="D18" s="53">
        <v>17</v>
      </c>
      <c r="E18" s="59">
        <v>77.27</v>
      </c>
      <c r="F18" s="53">
        <v>3</v>
      </c>
      <c r="G18" s="59">
        <v>13.64</v>
      </c>
      <c r="H18" s="109">
        <f t="shared" si="1"/>
        <v>20</v>
      </c>
      <c r="I18" s="53">
        <v>1</v>
      </c>
      <c r="J18" s="59">
        <v>4.55</v>
      </c>
      <c r="K18" s="53">
        <v>0</v>
      </c>
      <c r="L18" s="59">
        <v>0</v>
      </c>
      <c r="M18" s="53">
        <v>0</v>
      </c>
      <c r="N18" s="59">
        <v>0</v>
      </c>
      <c r="O18" s="109">
        <f t="shared" si="2"/>
        <v>4.55</v>
      </c>
      <c r="P18" s="53">
        <v>1</v>
      </c>
      <c r="Q18" s="59">
        <v>4.55</v>
      </c>
      <c r="R18" s="53">
        <v>0</v>
      </c>
      <c r="S18" s="59">
        <v>0</v>
      </c>
      <c r="T18" s="53"/>
      <c r="U18" s="66"/>
      <c r="V18" s="109">
        <f t="shared" si="3"/>
        <v>4.55</v>
      </c>
      <c r="W18" s="53"/>
      <c r="X18" s="66"/>
      <c r="Y18" s="68"/>
      <c r="Z18" s="53">
        <v>0</v>
      </c>
      <c r="AA18" s="107">
        <v>0</v>
      </c>
      <c r="AB18" s="53"/>
    </row>
    <row r="19" spans="1:28" ht="15.75" thickBot="1" x14ac:dyDescent="0.3">
      <c r="A19" s="61" t="s">
        <v>110</v>
      </c>
      <c r="B19" s="61"/>
      <c r="C19" s="62">
        <f>SUM(C8:C18)</f>
        <v>692</v>
      </c>
      <c r="D19" s="62">
        <f>SUM(D8:D18)</f>
        <v>500</v>
      </c>
      <c r="E19" s="62">
        <f>SUM(E8:E18)</f>
        <v>780.6099999999999</v>
      </c>
      <c r="F19" s="62">
        <f>SUM(F8:F18)</f>
        <v>101</v>
      </c>
      <c r="G19" s="62">
        <f>SUM(G8:G18)</f>
        <v>160.92000000000002</v>
      </c>
      <c r="H19" s="110">
        <f>(E19+G19)</f>
        <v>941.53</v>
      </c>
      <c r="I19" s="62">
        <f t="shared" ref="I19:N19" si="4">SUM(I8:I18)</f>
        <v>43</v>
      </c>
      <c r="J19" s="62">
        <f t="shared" si="4"/>
        <v>78.599999999999994</v>
      </c>
      <c r="K19" s="62">
        <f t="shared" si="4"/>
        <v>26</v>
      </c>
      <c r="L19" s="62">
        <f t="shared" si="4"/>
        <v>44.42</v>
      </c>
      <c r="M19" s="62">
        <f t="shared" si="4"/>
        <v>15</v>
      </c>
      <c r="N19" s="62">
        <f t="shared" si="4"/>
        <v>22.71</v>
      </c>
      <c r="O19" s="110">
        <f>(J19+L19+N19)</f>
        <v>145.72999999999999</v>
      </c>
      <c r="P19" s="62">
        <f>SUM(P8:P18)</f>
        <v>2</v>
      </c>
      <c r="Q19" s="62">
        <f>SUM(Q8:Q18)</f>
        <v>5.45</v>
      </c>
      <c r="R19" s="62">
        <f>SUM(R8:R18)</f>
        <v>3</v>
      </c>
      <c r="S19" s="62">
        <f>SUM(S8:S18)</f>
        <v>4.08</v>
      </c>
      <c r="T19" s="62"/>
      <c r="U19" s="70">
        <f>(T19/C19)</f>
        <v>0</v>
      </c>
      <c r="V19" s="110">
        <f>(Q19+S19+U19)</f>
        <v>9.5300000000000011</v>
      </c>
      <c r="W19" s="62"/>
      <c r="X19" s="70">
        <f>(W19/C19)</f>
        <v>0</v>
      </c>
      <c r="Y19" s="72">
        <f>(X19)</f>
        <v>0</v>
      </c>
      <c r="Z19" s="62"/>
      <c r="AA19" s="108">
        <f>(Z19/C19)</f>
        <v>0</v>
      </c>
      <c r="AB19" s="62"/>
    </row>
    <row r="20" spans="1:28" ht="15.75" thickTop="1" x14ac:dyDescent="0.25"/>
  </sheetData>
  <sortState ref="A8:AB19">
    <sortCondition ref="B8"/>
  </sortState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A37" sqref="A37:XFD37"/>
    </sheetView>
  </sheetViews>
  <sheetFormatPr defaultRowHeight="15" x14ac:dyDescent="0.25"/>
  <sheetData>
    <row r="1" spans="1:30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8" x14ac:dyDescent="0.25">
      <c r="A3" s="1"/>
      <c r="B3" s="2"/>
      <c r="C3" s="3"/>
      <c r="D3" s="119"/>
      <c r="E3" s="3"/>
      <c r="F3" s="3"/>
      <c r="G3" s="119"/>
      <c r="H3" s="11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32" t="s">
        <v>138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x14ac:dyDescent="0.25">
      <c r="A5" s="4"/>
      <c r="B5" s="4"/>
      <c r="C5" s="4"/>
      <c r="D5" s="120"/>
      <c r="E5" s="4"/>
      <c r="F5" s="4"/>
      <c r="G5" s="120"/>
      <c r="H5" s="12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A6" s="4"/>
      <c r="B6" s="4"/>
      <c r="C6" s="4"/>
      <c r="D6" s="120"/>
      <c r="E6" s="4"/>
      <c r="F6" s="4"/>
      <c r="G6" s="120"/>
      <c r="H6" s="12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thickBot="1" x14ac:dyDescent="0.3">
      <c r="A7" s="5" t="s">
        <v>2</v>
      </c>
      <c r="B7" s="5" t="s">
        <v>3</v>
      </c>
      <c r="C7" s="74" t="s">
        <v>137</v>
      </c>
      <c r="D7" s="74" t="s">
        <v>5</v>
      </c>
      <c r="E7" s="74" t="s">
        <v>6</v>
      </c>
      <c r="F7" s="74" t="s">
        <v>7</v>
      </c>
      <c r="G7" s="74" t="s">
        <v>8</v>
      </c>
      <c r="H7" s="123" t="s">
        <v>9</v>
      </c>
      <c r="I7" s="74" t="s">
        <v>10</v>
      </c>
      <c r="J7" s="74" t="s">
        <v>11</v>
      </c>
      <c r="K7" s="74" t="s">
        <v>12</v>
      </c>
      <c r="L7" s="74" t="s">
        <v>13</v>
      </c>
      <c r="M7" s="74" t="s">
        <v>14</v>
      </c>
      <c r="N7" s="74" t="s">
        <v>15</v>
      </c>
      <c r="O7" s="75" t="s">
        <v>16</v>
      </c>
      <c r="P7" s="74" t="s">
        <v>17</v>
      </c>
      <c r="Q7" s="74" t="s">
        <v>18</v>
      </c>
      <c r="R7" s="74" t="s">
        <v>19</v>
      </c>
      <c r="S7" s="74" t="s">
        <v>20</v>
      </c>
      <c r="T7" s="74" t="s">
        <v>21</v>
      </c>
      <c r="U7" s="74" t="s">
        <v>22</v>
      </c>
      <c r="V7" s="75" t="s">
        <v>23</v>
      </c>
      <c r="W7" s="74" t="s">
        <v>24</v>
      </c>
      <c r="X7" s="74" t="s">
        <v>25</v>
      </c>
      <c r="Y7" s="74" t="s">
        <v>26</v>
      </c>
      <c r="Z7" s="74" t="s">
        <v>27</v>
      </c>
      <c r="AA7" s="75" t="s">
        <v>28</v>
      </c>
      <c r="AB7" s="74" t="s">
        <v>29</v>
      </c>
      <c r="AC7" s="75" t="s">
        <v>30</v>
      </c>
      <c r="AD7" s="76" t="s">
        <v>31</v>
      </c>
    </row>
    <row r="8" spans="1:30" ht="15.75" thickTop="1" x14ac:dyDescent="0.25">
      <c r="A8" s="16" t="s">
        <v>40</v>
      </c>
      <c r="B8" s="16" t="s">
        <v>41</v>
      </c>
      <c r="C8" s="77">
        <f>SUM(D8,F8,I8,K8,M8,P8,R8,T8,W8,Y8,AB8)</f>
        <v>26</v>
      </c>
      <c r="D8" s="77">
        <v>11</v>
      </c>
      <c r="E8" s="78">
        <v>42.31</v>
      </c>
      <c r="F8" s="77">
        <v>4</v>
      </c>
      <c r="G8" s="121">
        <v>15.38</v>
      </c>
      <c r="H8" s="128">
        <f>SUM(E8,G8)</f>
        <v>57.690000000000005</v>
      </c>
      <c r="I8" s="77">
        <v>2</v>
      </c>
      <c r="J8" s="78">
        <v>7.69</v>
      </c>
      <c r="K8" s="77">
        <v>3</v>
      </c>
      <c r="L8" s="78">
        <v>11.54</v>
      </c>
      <c r="M8" s="77">
        <v>0</v>
      </c>
      <c r="N8" s="78">
        <v>0</v>
      </c>
      <c r="O8" s="79">
        <f>SUM(J8,L8,N8)</f>
        <v>19.23</v>
      </c>
      <c r="P8" s="77">
        <v>3</v>
      </c>
      <c r="Q8" s="78">
        <v>11.54</v>
      </c>
      <c r="R8" s="77">
        <v>0</v>
      </c>
      <c r="S8" s="78">
        <v>0</v>
      </c>
      <c r="T8" s="77">
        <v>0</v>
      </c>
      <c r="U8" s="78">
        <v>0</v>
      </c>
      <c r="V8" s="79">
        <f>SUM(Q8,S8,U8)</f>
        <v>11.54</v>
      </c>
      <c r="W8" s="77">
        <v>1</v>
      </c>
      <c r="X8" s="78">
        <v>3.85</v>
      </c>
      <c r="Y8" s="77">
        <v>0</v>
      </c>
      <c r="Z8" s="78">
        <v>0</v>
      </c>
      <c r="AA8" s="80">
        <f>SUM(X8,Z8)</f>
        <v>3.85</v>
      </c>
      <c r="AB8" s="77">
        <v>2</v>
      </c>
      <c r="AC8" s="80">
        <v>7.69</v>
      </c>
      <c r="AD8" s="78"/>
    </row>
    <row r="9" spans="1:30" x14ac:dyDescent="0.25">
      <c r="A9" s="16"/>
      <c r="B9" s="16" t="s">
        <v>77</v>
      </c>
      <c r="C9" s="77">
        <f t="shared" ref="C9:C54" si="0">SUM(D9,F9,I9,K9,M9,P9,R9,T9,W9,Y9,AB9)</f>
        <v>1</v>
      </c>
      <c r="D9" s="77">
        <v>1</v>
      </c>
      <c r="E9" s="78">
        <v>100</v>
      </c>
      <c r="F9" s="77">
        <v>0</v>
      </c>
      <c r="G9" s="121">
        <v>0</v>
      </c>
      <c r="H9" s="128">
        <f t="shared" ref="H9:H54" si="1">SUM(E9,G9)</f>
        <v>100</v>
      </c>
      <c r="I9" s="77">
        <v>0</v>
      </c>
      <c r="J9" s="78">
        <v>0</v>
      </c>
      <c r="K9" s="77">
        <v>0</v>
      </c>
      <c r="L9" s="78">
        <v>0</v>
      </c>
      <c r="M9" s="77">
        <v>0</v>
      </c>
      <c r="N9" s="78">
        <v>0</v>
      </c>
      <c r="O9" s="79">
        <f t="shared" ref="O9:O54" si="2">SUM(J9,L9,N9)</f>
        <v>0</v>
      </c>
      <c r="P9" s="77">
        <v>0</v>
      </c>
      <c r="Q9" s="78">
        <v>0</v>
      </c>
      <c r="R9" s="77">
        <v>0</v>
      </c>
      <c r="S9" s="78">
        <v>0</v>
      </c>
      <c r="T9" s="77">
        <v>0</v>
      </c>
      <c r="U9" s="78">
        <v>0</v>
      </c>
      <c r="V9" s="79">
        <f t="shared" ref="V9:V54" si="3">SUM(Q9,S9,U9)</f>
        <v>0</v>
      </c>
      <c r="W9" s="77">
        <v>0</v>
      </c>
      <c r="X9" s="78">
        <v>0</v>
      </c>
      <c r="Y9" s="77">
        <v>0</v>
      </c>
      <c r="Z9" s="78">
        <v>0</v>
      </c>
      <c r="AA9" s="80">
        <f t="shared" ref="AA9:AA54" si="4">SUM(X9,Z9)</f>
        <v>0</v>
      </c>
      <c r="AB9" s="77">
        <v>0</v>
      </c>
      <c r="AC9" s="80">
        <v>0</v>
      </c>
      <c r="AD9" s="78"/>
    </row>
    <row r="10" spans="1:30" x14ac:dyDescent="0.25">
      <c r="A10" s="16"/>
      <c r="B10" s="16" t="s">
        <v>100</v>
      </c>
      <c r="C10" s="77">
        <f t="shared" si="0"/>
        <v>1</v>
      </c>
      <c r="D10" s="77">
        <v>1</v>
      </c>
      <c r="E10" s="78">
        <v>100</v>
      </c>
      <c r="F10" s="77">
        <v>0</v>
      </c>
      <c r="G10" s="121">
        <v>0</v>
      </c>
      <c r="H10" s="128">
        <f t="shared" si="1"/>
        <v>100</v>
      </c>
      <c r="I10" s="77">
        <v>0</v>
      </c>
      <c r="J10" s="78">
        <v>0</v>
      </c>
      <c r="K10" s="77">
        <v>0</v>
      </c>
      <c r="L10" s="78">
        <v>0</v>
      </c>
      <c r="M10" s="77">
        <v>0</v>
      </c>
      <c r="N10" s="78">
        <v>0</v>
      </c>
      <c r="O10" s="79">
        <f t="shared" si="2"/>
        <v>0</v>
      </c>
      <c r="P10" s="77">
        <v>0</v>
      </c>
      <c r="Q10" s="78">
        <v>0</v>
      </c>
      <c r="R10" s="77">
        <v>0</v>
      </c>
      <c r="S10" s="78">
        <v>0</v>
      </c>
      <c r="T10" s="77">
        <v>0</v>
      </c>
      <c r="U10" s="78">
        <v>0</v>
      </c>
      <c r="V10" s="79">
        <f t="shared" si="3"/>
        <v>0</v>
      </c>
      <c r="W10" s="77">
        <v>0</v>
      </c>
      <c r="X10" s="78">
        <v>0</v>
      </c>
      <c r="Y10" s="77">
        <v>0</v>
      </c>
      <c r="Z10" s="78">
        <v>0</v>
      </c>
      <c r="AA10" s="80">
        <f t="shared" si="4"/>
        <v>0</v>
      </c>
      <c r="AB10" s="77">
        <v>0</v>
      </c>
      <c r="AC10" s="80">
        <v>0</v>
      </c>
      <c r="AD10" s="78"/>
    </row>
    <row r="11" spans="1:30" ht="14.25" customHeight="1" x14ac:dyDescent="0.25">
      <c r="A11" s="16" t="s">
        <v>35</v>
      </c>
      <c r="B11" s="16" t="s">
        <v>36</v>
      </c>
      <c r="C11" s="77">
        <f t="shared" si="0"/>
        <v>52</v>
      </c>
      <c r="D11" s="77">
        <v>14</v>
      </c>
      <c r="E11" s="78">
        <v>26.92</v>
      </c>
      <c r="F11" s="77">
        <v>11</v>
      </c>
      <c r="G11" s="121">
        <v>21.15</v>
      </c>
      <c r="H11" s="128">
        <f t="shared" si="1"/>
        <v>48.07</v>
      </c>
      <c r="I11" s="77">
        <v>5</v>
      </c>
      <c r="J11" s="78">
        <v>9.6199999999999992</v>
      </c>
      <c r="K11" s="77">
        <v>11</v>
      </c>
      <c r="L11" s="78">
        <v>21.15</v>
      </c>
      <c r="M11" s="77">
        <v>2</v>
      </c>
      <c r="N11" s="78">
        <v>3.85</v>
      </c>
      <c r="O11" s="79">
        <f t="shared" si="2"/>
        <v>34.619999999999997</v>
      </c>
      <c r="P11" s="77">
        <v>2</v>
      </c>
      <c r="Q11" s="78">
        <v>3.85</v>
      </c>
      <c r="R11" s="77">
        <v>2</v>
      </c>
      <c r="S11" s="78">
        <v>3.85</v>
      </c>
      <c r="T11" s="77">
        <v>1</v>
      </c>
      <c r="U11" s="78">
        <v>1.92</v>
      </c>
      <c r="V11" s="79">
        <f t="shared" si="3"/>
        <v>9.620000000000001</v>
      </c>
      <c r="W11" s="77">
        <v>1</v>
      </c>
      <c r="X11" s="78">
        <v>1.92</v>
      </c>
      <c r="Y11" s="77">
        <v>1</v>
      </c>
      <c r="Z11" s="78">
        <v>1.92</v>
      </c>
      <c r="AA11" s="80">
        <f t="shared" si="4"/>
        <v>3.84</v>
      </c>
      <c r="AB11" s="77">
        <v>2</v>
      </c>
      <c r="AC11" s="80">
        <v>3.85</v>
      </c>
      <c r="AD11" s="78"/>
    </row>
    <row r="12" spans="1:30" x14ac:dyDescent="0.25">
      <c r="A12" s="16" t="s">
        <v>35</v>
      </c>
      <c r="B12" s="16" t="s">
        <v>37</v>
      </c>
      <c r="C12" s="77">
        <f t="shared" si="0"/>
        <v>37</v>
      </c>
      <c r="D12" s="77">
        <v>17</v>
      </c>
      <c r="E12" s="78">
        <v>45.95</v>
      </c>
      <c r="F12" s="77">
        <v>7</v>
      </c>
      <c r="G12" s="121">
        <v>18.920000000000002</v>
      </c>
      <c r="H12" s="128">
        <f t="shared" si="1"/>
        <v>64.87</v>
      </c>
      <c r="I12" s="77">
        <v>2</v>
      </c>
      <c r="J12" s="78">
        <v>5.41</v>
      </c>
      <c r="K12" s="77">
        <v>4</v>
      </c>
      <c r="L12" s="78">
        <v>10.81</v>
      </c>
      <c r="M12" s="77">
        <v>1</v>
      </c>
      <c r="N12" s="78">
        <v>2.7</v>
      </c>
      <c r="O12" s="79">
        <f t="shared" si="2"/>
        <v>18.919999999999998</v>
      </c>
      <c r="P12" s="77">
        <v>0</v>
      </c>
      <c r="Q12" s="78">
        <v>0</v>
      </c>
      <c r="R12" s="77">
        <v>1</v>
      </c>
      <c r="S12" s="78">
        <v>2.7</v>
      </c>
      <c r="T12" s="77">
        <v>2</v>
      </c>
      <c r="U12" s="78">
        <v>5.41</v>
      </c>
      <c r="V12" s="79">
        <f t="shared" si="3"/>
        <v>8.11</v>
      </c>
      <c r="W12" s="77">
        <v>0</v>
      </c>
      <c r="X12" s="78">
        <v>0</v>
      </c>
      <c r="Y12" s="77">
        <v>0</v>
      </c>
      <c r="Z12" s="78">
        <v>0</v>
      </c>
      <c r="AA12" s="80">
        <f t="shared" si="4"/>
        <v>0</v>
      </c>
      <c r="AB12" s="77">
        <v>3</v>
      </c>
      <c r="AC12" s="80">
        <v>8.11</v>
      </c>
      <c r="AD12" s="78"/>
    </row>
    <row r="13" spans="1:30" x14ac:dyDescent="0.25">
      <c r="A13" s="16" t="s">
        <v>38</v>
      </c>
      <c r="B13" s="16" t="s">
        <v>38</v>
      </c>
      <c r="C13" s="77">
        <f t="shared" si="0"/>
        <v>78</v>
      </c>
      <c r="D13" s="77">
        <v>18</v>
      </c>
      <c r="E13" s="78">
        <v>23.08</v>
      </c>
      <c r="F13" s="77">
        <v>10</v>
      </c>
      <c r="G13" s="121">
        <v>12.82</v>
      </c>
      <c r="H13" s="128">
        <f t="shared" si="1"/>
        <v>35.9</v>
      </c>
      <c r="I13" s="77">
        <v>11</v>
      </c>
      <c r="J13" s="78">
        <v>14.1</v>
      </c>
      <c r="K13" s="77">
        <v>15</v>
      </c>
      <c r="L13" s="78">
        <v>19.23</v>
      </c>
      <c r="M13" s="77">
        <v>9</v>
      </c>
      <c r="N13" s="78">
        <v>11.54</v>
      </c>
      <c r="O13" s="79">
        <f t="shared" si="2"/>
        <v>44.87</v>
      </c>
      <c r="P13" s="77">
        <v>8</v>
      </c>
      <c r="Q13" s="78">
        <v>10.26</v>
      </c>
      <c r="R13" s="77">
        <v>5</v>
      </c>
      <c r="S13" s="78">
        <v>6.41</v>
      </c>
      <c r="T13" s="77">
        <v>0</v>
      </c>
      <c r="U13" s="78">
        <v>0</v>
      </c>
      <c r="V13" s="79">
        <f t="shared" si="3"/>
        <v>16.670000000000002</v>
      </c>
      <c r="W13" s="77">
        <v>0</v>
      </c>
      <c r="X13" s="78">
        <v>0</v>
      </c>
      <c r="Y13" s="77">
        <v>1</v>
      </c>
      <c r="Z13" s="78">
        <v>1.28</v>
      </c>
      <c r="AA13" s="80">
        <f t="shared" si="4"/>
        <v>1.28</v>
      </c>
      <c r="AB13" s="77">
        <v>1</v>
      </c>
      <c r="AC13" s="80">
        <v>1.28</v>
      </c>
      <c r="AD13" s="78"/>
    </row>
    <row r="14" spans="1:30" x14ac:dyDescent="0.25">
      <c r="A14" s="16" t="s">
        <v>40</v>
      </c>
      <c r="B14" s="16" t="s">
        <v>42</v>
      </c>
      <c r="C14" s="77">
        <f t="shared" si="0"/>
        <v>9</v>
      </c>
      <c r="D14" s="77">
        <v>7</v>
      </c>
      <c r="E14" s="78">
        <v>77.78</v>
      </c>
      <c r="F14" s="77">
        <v>1</v>
      </c>
      <c r="G14" s="121">
        <v>11.11</v>
      </c>
      <c r="H14" s="128">
        <f t="shared" si="1"/>
        <v>88.89</v>
      </c>
      <c r="I14" s="77">
        <v>0</v>
      </c>
      <c r="J14" s="78">
        <v>0</v>
      </c>
      <c r="K14" s="77">
        <v>0</v>
      </c>
      <c r="L14" s="78">
        <v>0</v>
      </c>
      <c r="M14" s="77">
        <v>0</v>
      </c>
      <c r="N14" s="78">
        <v>0</v>
      </c>
      <c r="O14" s="79">
        <f t="shared" si="2"/>
        <v>0</v>
      </c>
      <c r="P14" s="77">
        <v>0</v>
      </c>
      <c r="Q14" s="78">
        <v>0</v>
      </c>
      <c r="R14" s="77">
        <v>0</v>
      </c>
      <c r="S14" s="78">
        <v>0</v>
      </c>
      <c r="T14" s="77">
        <v>0</v>
      </c>
      <c r="U14" s="78">
        <v>0</v>
      </c>
      <c r="V14" s="79">
        <f t="shared" si="3"/>
        <v>0</v>
      </c>
      <c r="W14" s="77">
        <v>1</v>
      </c>
      <c r="X14" s="78">
        <v>11.11</v>
      </c>
      <c r="Y14" s="77">
        <v>0</v>
      </c>
      <c r="Z14" s="78">
        <v>0</v>
      </c>
      <c r="AA14" s="80">
        <f t="shared" si="4"/>
        <v>11.11</v>
      </c>
      <c r="AB14" s="77">
        <v>0</v>
      </c>
      <c r="AC14" s="80">
        <v>0</v>
      </c>
      <c r="AD14" s="78"/>
    </row>
    <row r="15" spans="1:30" x14ac:dyDescent="0.25">
      <c r="A15" s="16" t="s">
        <v>39</v>
      </c>
      <c r="B15" s="16" t="s">
        <v>39</v>
      </c>
      <c r="C15" s="77">
        <f t="shared" si="0"/>
        <v>4</v>
      </c>
      <c r="D15" s="77">
        <v>4</v>
      </c>
      <c r="E15" s="78">
        <v>100</v>
      </c>
      <c r="F15" s="77">
        <v>0</v>
      </c>
      <c r="G15" s="121">
        <v>0</v>
      </c>
      <c r="H15" s="128">
        <f t="shared" si="1"/>
        <v>100</v>
      </c>
      <c r="I15" s="77">
        <v>0</v>
      </c>
      <c r="J15" s="78">
        <v>0</v>
      </c>
      <c r="K15" s="77">
        <v>0</v>
      </c>
      <c r="L15" s="78">
        <v>0</v>
      </c>
      <c r="M15" s="77">
        <v>0</v>
      </c>
      <c r="N15" s="78">
        <v>0</v>
      </c>
      <c r="O15" s="79">
        <f t="shared" si="2"/>
        <v>0</v>
      </c>
      <c r="P15" s="77">
        <v>0</v>
      </c>
      <c r="Q15" s="78">
        <v>0</v>
      </c>
      <c r="R15" s="77">
        <v>0</v>
      </c>
      <c r="S15" s="78">
        <v>0</v>
      </c>
      <c r="T15" s="77">
        <v>0</v>
      </c>
      <c r="U15" s="78">
        <v>0</v>
      </c>
      <c r="V15" s="79">
        <f t="shared" si="3"/>
        <v>0</v>
      </c>
      <c r="W15" s="77">
        <v>0</v>
      </c>
      <c r="X15" s="78">
        <v>0</v>
      </c>
      <c r="Y15" s="77">
        <v>0</v>
      </c>
      <c r="Z15" s="78">
        <v>0</v>
      </c>
      <c r="AA15" s="80">
        <f t="shared" si="4"/>
        <v>0</v>
      </c>
      <c r="AB15" s="77">
        <v>0</v>
      </c>
      <c r="AC15" s="80">
        <v>0</v>
      </c>
      <c r="AD15" s="78"/>
    </row>
    <row r="16" spans="1:30" x14ac:dyDescent="0.25">
      <c r="A16" s="16" t="s">
        <v>40</v>
      </c>
      <c r="B16" s="16" t="s">
        <v>43</v>
      </c>
      <c r="C16" s="77">
        <f t="shared" si="0"/>
        <v>54</v>
      </c>
      <c r="D16" s="77">
        <v>27</v>
      </c>
      <c r="E16" s="78">
        <v>50</v>
      </c>
      <c r="F16" s="77">
        <v>5</v>
      </c>
      <c r="G16" s="121">
        <v>9.26</v>
      </c>
      <c r="H16" s="128">
        <f t="shared" si="1"/>
        <v>59.26</v>
      </c>
      <c r="I16" s="77">
        <v>3</v>
      </c>
      <c r="J16" s="78">
        <v>5.56</v>
      </c>
      <c r="K16" s="77">
        <v>6</v>
      </c>
      <c r="L16" s="78">
        <v>11.11</v>
      </c>
      <c r="M16" s="77">
        <v>9</v>
      </c>
      <c r="N16" s="78">
        <v>16.670000000000002</v>
      </c>
      <c r="O16" s="79">
        <f t="shared" si="2"/>
        <v>33.340000000000003</v>
      </c>
      <c r="P16" s="77">
        <v>2</v>
      </c>
      <c r="Q16" s="78">
        <v>3.7</v>
      </c>
      <c r="R16" s="77">
        <v>2</v>
      </c>
      <c r="S16" s="78">
        <v>3.7</v>
      </c>
      <c r="T16" s="77">
        <v>0</v>
      </c>
      <c r="U16" s="78">
        <v>0</v>
      </c>
      <c r="V16" s="79">
        <f t="shared" si="3"/>
        <v>7.4</v>
      </c>
      <c r="W16" s="77">
        <v>0</v>
      </c>
      <c r="X16" s="78">
        <v>0</v>
      </c>
      <c r="Y16" s="77">
        <v>0</v>
      </c>
      <c r="Z16" s="78">
        <v>0</v>
      </c>
      <c r="AA16" s="80">
        <f t="shared" si="4"/>
        <v>0</v>
      </c>
      <c r="AB16" s="77">
        <v>0</v>
      </c>
      <c r="AC16" s="80">
        <v>0</v>
      </c>
      <c r="AD16" s="78"/>
    </row>
    <row r="17" spans="1:30" s="92" customFormat="1" x14ac:dyDescent="0.25">
      <c r="A17" s="115"/>
      <c r="B17" s="115" t="s">
        <v>49</v>
      </c>
      <c r="C17" s="77">
        <f t="shared" si="0"/>
        <v>35</v>
      </c>
      <c r="D17" s="116">
        <v>6</v>
      </c>
      <c r="E17" s="117">
        <v>17.14</v>
      </c>
      <c r="F17" s="116">
        <v>1</v>
      </c>
      <c r="G17" s="122">
        <v>2.86</v>
      </c>
      <c r="H17" s="128">
        <f t="shared" si="1"/>
        <v>20</v>
      </c>
      <c r="I17" s="116">
        <v>2</v>
      </c>
      <c r="J17" s="117">
        <v>5.71</v>
      </c>
      <c r="K17" s="116">
        <v>7</v>
      </c>
      <c r="L17" s="117">
        <v>20</v>
      </c>
      <c r="M17" s="116">
        <v>3</v>
      </c>
      <c r="N17" s="117">
        <v>8.57</v>
      </c>
      <c r="O17" s="79">
        <f t="shared" si="2"/>
        <v>34.28</v>
      </c>
      <c r="P17" s="116">
        <v>2</v>
      </c>
      <c r="Q17" s="117">
        <v>5.71</v>
      </c>
      <c r="R17" s="116">
        <v>6</v>
      </c>
      <c r="S17" s="117">
        <v>17.14</v>
      </c>
      <c r="T17" s="116">
        <v>2</v>
      </c>
      <c r="U17" s="117">
        <v>5.71</v>
      </c>
      <c r="V17" s="79">
        <f t="shared" si="3"/>
        <v>28.560000000000002</v>
      </c>
      <c r="W17" s="116">
        <v>1</v>
      </c>
      <c r="X17" s="117">
        <v>2.86</v>
      </c>
      <c r="Y17" s="116">
        <v>2</v>
      </c>
      <c r="Z17" s="117">
        <v>5.71</v>
      </c>
      <c r="AA17" s="80">
        <f t="shared" si="4"/>
        <v>8.57</v>
      </c>
      <c r="AB17" s="116">
        <v>3</v>
      </c>
      <c r="AC17" s="117">
        <v>8.57</v>
      </c>
      <c r="AD17" s="117"/>
    </row>
    <row r="18" spans="1:30" x14ac:dyDescent="0.25">
      <c r="A18" s="16" t="s">
        <v>127</v>
      </c>
      <c r="B18" s="16" t="s">
        <v>51</v>
      </c>
      <c r="C18" s="77">
        <f t="shared" si="0"/>
        <v>39</v>
      </c>
      <c r="D18" s="77">
        <v>7</v>
      </c>
      <c r="E18" s="78">
        <v>17.95</v>
      </c>
      <c r="F18" s="77">
        <v>3</v>
      </c>
      <c r="G18" s="121">
        <v>7.69</v>
      </c>
      <c r="H18" s="128">
        <f t="shared" si="1"/>
        <v>25.64</v>
      </c>
      <c r="I18" s="77">
        <v>2</v>
      </c>
      <c r="J18" s="78">
        <v>5.13</v>
      </c>
      <c r="K18" s="77">
        <v>6</v>
      </c>
      <c r="L18" s="78">
        <v>15.38</v>
      </c>
      <c r="M18" s="77">
        <v>5</v>
      </c>
      <c r="N18" s="78">
        <v>12.82</v>
      </c>
      <c r="O18" s="79">
        <f t="shared" si="2"/>
        <v>33.33</v>
      </c>
      <c r="P18" s="77">
        <v>4</v>
      </c>
      <c r="Q18" s="78">
        <v>10.26</v>
      </c>
      <c r="R18" s="77">
        <v>2</v>
      </c>
      <c r="S18" s="78">
        <v>5.13</v>
      </c>
      <c r="T18" s="77">
        <v>3</v>
      </c>
      <c r="U18" s="78">
        <v>7.69</v>
      </c>
      <c r="V18" s="79">
        <f t="shared" si="3"/>
        <v>23.080000000000002</v>
      </c>
      <c r="W18" s="77">
        <v>1</v>
      </c>
      <c r="X18" s="78">
        <v>2.56</v>
      </c>
      <c r="Y18" s="77">
        <v>2</v>
      </c>
      <c r="Z18" s="78">
        <v>5.13</v>
      </c>
      <c r="AA18" s="80">
        <f t="shared" si="4"/>
        <v>7.6899999999999995</v>
      </c>
      <c r="AB18" s="77">
        <v>4</v>
      </c>
      <c r="AC18" s="80">
        <v>10.26</v>
      </c>
      <c r="AD18" s="78"/>
    </row>
    <row r="19" spans="1:30" x14ac:dyDescent="0.25">
      <c r="A19" s="16" t="s">
        <v>61</v>
      </c>
      <c r="B19" s="16" t="s">
        <v>62</v>
      </c>
      <c r="C19" s="77">
        <f t="shared" si="0"/>
        <v>81</v>
      </c>
      <c r="D19" s="77">
        <v>24</v>
      </c>
      <c r="E19" s="78">
        <v>29.63</v>
      </c>
      <c r="F19" s="77">
        <v>12</v>
      </c>
      <c r="G19" s="121">
        <v>14.81</v>
      </c>
      <c r="H19" s="128">
        <f t="shared" si="1"/>
        <v>44.44</v>
      </c>
      <c r="I19" s="77">
        <v>17</v>
      </c>
      <c r="J19" s="78">
        <v>20.99</v>
      </c>
      <c r="K19" s="77">
        <v>13</v>
      </c>
      <c r="L19" s="78">
        <v>16.05</v>
      </c>
      <c r="M19" s="77">
        <v>5</v>
      </c>
      <c r="N19" s="78">
        <v>6.17</v>
      </c>
      <c r="O19" s="79">
        <f t="shared" si="2"/>
        <v>43.21</v>
      </c>
      <c r="P19" s="77">
        <v>3</v>
      </c>
      <c r="Q19" s="78">
        <v>3.7</v>
      </c>
      <c r="R19" s="77">
        <v>3</v>
      </c>
      <c r="S19" s="78">
        <v>3.7</v>
      </c>
      <c r="T19" s="77">
        <v>0</v>
      </c>
      <c r="U19" s="78">
        <v>0</v>
      </c>
      <c r="V19" s="79">
        <f t="shared" si="3"/>
        <v>7.4</v>
      </c>
      <c r="W19" s="77">
        <v>1</v>
      </c>
      <c r="X19" s="78">
        <v>1.23</v>
      </c>
      <c r="Y19" s="77">
        <v>1</v>
      </c>
      <c r="Z19" s="78">
        <v>1.23</v>
      </c>
      <c r="AA19" s="80">
        <f t="shared" si="4"/>
        <v>2.46</v>
      </c>
      <c r="AB19" s="77">
        <v>2</v>
      </c>
      <c r="AC19" s="80">
        <v>2.4700000000000002</v>
      </c>
      <c r="AD19" s="78"/>
    </row>
    <row r="20" spans="1:30" x14ac:dyDescent="0.25">
      <c r="A20" s="16"/>
      <c r="B20" s="16" t="s">
        <v>52</v>
      </c>
      <c r="C20" s="77">
        <f t="shared" si="0"/>
        <v>11</v>
      </c>
      <c r="D20" s="77">
        <v>5</v>
      </c>
      <c r="E20" s="78">
        <v>45.45</v>
      </c>
      <c r="F20" s="77">
        <v>0</v>
      </c>
      <c r="G20" s="121">
        <v>0</v>
      </c>
      <c r="H20" s="128">
        <f t="shared" si="1"/>
        <v>45.45</v>
      </c>
      <c r="I20" s="77">
        <v>1</v>
      </c>
      <c r="J20" s="78">
        <v>9.09</v>
      </c>
      <c r="K20" s="77">
        <v>2</v>
      </c>
      <c r="L20" s="78">
        <v>18.18</v>
      </c>
      <c r="M20" s="77">
        <v>1</v>
      </c>
      <c r="N20" s="78">
        <v>9.09</v>
      </c>
      <c r="O20" s="79">
        <f t="shared" si="2"/>
        <v>36.36</v>
      </c>
      <c r="P20" s="77">
        <v>1</v>
      </c>
      <c r="Q20" s="78">
        <v>9.09</v>
      </c>
      <c r="R20" s="77">
        <v>0</v>
      </c>
      <c r="S20" s="78">
        <v>0</v>
      </c>
      <c r="T20" s="77">
        <v>0</v>
      </c>
      <c r="U20" s="78">
        <v>0</v>
      </c>
      <c r="V20" s="79">
        <f t="shared" si="3"/>
        <v>9.09</v>
      </c>
      <c r="W20" s="77">
        <v>0</v>
      </c>
      <c r="X20" s="78">
        <v>0</v>
      </c>
      <c r="Y20" s="77">
        <v>0</v>
      </c>
      <c r="Z20" s="78">
        <v>0</v>
      </c>
      <c r="AA20" s="80">
        <f t="shared" si="4"/>
        <v>0</v>
      </c>
      <c r="AB20" s="77">
        <v>1</v>
      </c>
      <c r="AC20" s="80">
        <v>9.09</v>
      </c>
      <c r="AD20" s="78"/>
    </row>
    <row r="21" spans="1:30" x14ac:dyDescent="0.25">
      <c r="A21" s="16" t="s">
        <v>57</v>
      </c>
      <c r="B21" s="16" t="s">
        <v>57</v>
      </c>
      <c r="C21" s="77">
        <f t="shared" si="0"/>
        <v>93</v>
      </c>
      <c r="D21" s="77">
        <v>58</v>
      </c>
      <c r="E21" s="78">
        <v>62.37</v>
      </c>
      <c r="F21" s="77">
        <v>6</v>
      </c>
      <c r="G21" s="121">
        <v>6.45</v>
      </c>
      <c r="H21" s="128">
        <f t="shared" si="1"/>
        <v>68.819999999999993</v>
      </c>
      <c r="I21" s="77">
        <v>6</v>
      </c>
      <c r="J21" s="78">
        <v>6.45</v>
      </c>
      <c r="K21" s="77">
        <v>10</v>
      </c>
      <c r="L21" s="78">
        <v>10.75</v>
      </c>
      <c r="M21" s="77">
        <v>2</v>
      </c>
      <c r="N21" s="78">
        <v>2.15</v>
      </c>
      <c r="O21" s="79">
        <f t="shared" si="2"/>
        <v>19.349999999999998</v>
      </c>
      <c r="P21" s="77">
        <v>2</v>
      </c>
      <c r="Q21" s="78">
        <v>2.15</v>
      </c>
      <c r="R21" s="77">
        <v>5</v>
      </c>
      <c r="S21" s="78">
        <v>5.38</v>
      </c>
      <c r="T21" s="77">
        <v>2</v>
      </c>
      <c r="U21" s="78">
        <v>2.15</v>
      </c>
      <c r="V21" s="79">
        <f t="shared" si="3"/>
        <v>9.68</v>
      </c>
      <c r="W21" s="77">
        <v>0</v>
      </c>
      <c r="X21" s="78">
        <v>0</v>
      </c>
      <c r="Y21" s="77">
        <v>0</v>
      </c>
      <c r="Z21" s="78">
        <v>0</v>
      </c>
      <c r="AA21" s="80">
        <f t="shared" si="4"/>
        <v>0</v>
      </c>
      <c r="AB21" s="77">
        <v>2</v>
      </c>
      <c r="AC21" s="80">
        <v>2.15</v>
      </c>
      <c r="AD21" s="78"/>
    </row>
    <row r="22" spans="1:30" s="118" customFormat="1" x14ac:dyDescent="0.25">
      <c r="A22" s="115"/>
      <c r="B22" s="115" t="s">
        <v>63</v>
      </c>
      <c r="C22" s="77">
        <f t="shared" si="0"/>
        <v>22</v>
      </c>
      <c r="D22" s="116">
        <v>4</v>
      </c>
      <c r="E22" s="117">
        <v>18.18</v>
      </c>
      <c r="F22" s="116">
        <v>5</v>
      </c>
      <c r="G22" s="122">
        <v>22.73</v>
      </c>
      <c r="H22" s="128">
        <f t="shared" si="1"/>
        <v>40.909999999999997</v>
      </c>
      <c r="I22" s="116">
        <v>2</v>
      </c>
      <c r="J22" s="117">
        <v>9.09</v>
      </c>
      <c r="K22" s="116">
        <v>3</v>
      </c>
      <c r="L22" s="117">
        <v>13.64</v>
      </c>
      <c r="M22" s="116">
        <v>3</v>
      </c>
      <c r="N22" s="117">
        <v>13.64</v>
      </c>
      <c r="O22" s="79">
        <f t="shared" si="2"/>
        <v>36.370000000000005</v>
      </c>
      <c r="P22" s="116">
        <v>1</v>
      </c>
      <c r="Q22" s="117">
        <v>4.55</v>
      </c>
      <c r="R22" s="116">
        <v>2</v>
      </c>
      <c r="S22" s="117">
        <v>9.09</v>
      </c>
      <c r="T22" s="116">
        <v>0</v>
      </c>
      <c r="U22" s="117">
        <v>0</v>
      </c>
      <c r="V22" s="79">
        <f t="shared" si="3"/>
        <v>13.64</v>
      </c>
      <c r="W22" s="116">
        <v>0</v>
      </c>
      <c r="X22" s="117">
        <v>0</v>
      </c>
      <c r="Y22" s="116">
        <v>2</v>
      </c>
      <c r="Z22" s="117">
        <v>9.09</v>
      </c>
      <c r="AA22" s="80">
        <f t="shared" si="4"/>
        <v>9.09</v>
      </c>
      <c r="AB22" s="116">
        <v>0</v>
      </c>
      <c r="AC22" s="117">
        <v>0</v>
      </c>
      <c r="AD22" s="117"/>
    </row>
    <row r="23" spans="1:30" x14ac:dyDescent="0.25">
      <c r="A23" s="16" t="s">
        <v>40</v>
      </c>
      <c r="B23" s="16" t="s">
        <v>44</v>
      </c>
      <c r="C23" s="77">
        <f t="shared" si="0"/>
        <v>11</v>
      </c>
      <c r="D23" s="77">
        <v>4</v>
      </c>
      <c r="E23" s="78">
        <v>36.36</v>
      </c>
      <c r="F23" s="77">
        <v>0</v>
      </c>
      <c r="G23" s="121">
        <v>0</v>
      </c>
      <c r="H23" s="128">
        <f t="shared" si="1"/>
        <v>36.36</v>
      </c>
      <c r="I23" s="77">
        <v>1</v>
      </c>
      <c r="J23" s="78">
        <v>9.09</v>
      </c>
      <c r="K23" s="77">
        <v>2</v>
      </c>
      <c r="L23" s="78">
        <v>18.18</v>
      </c>
      <c r="M23" s="77">
        <v>2</v>
      </c>
      <c r="N23" s="78">
        <v>18.18</v>
      </c>
      <c r="O23" s="79">
        <f t="shared" si="2"/>
        <v>45.45</v>
      </c>
      <c r="P23" s="77">
        <v>1</v>
      </c>
      <c r="Q23" s="78">
        <v>9.09</v>
      </c>
      <c r="R23" s="77">
        <v>0</v>
      </c>
      <c r="S23" s="78">
        <v>0</v>
      </c>
      <c r="T23" s="77">
        <v>0</v>
      </c>
      <c r="U23" s="78">
        <v>0</v>
      </c>
      <c r="V23" s="79">
        <f t="shared" si="3"/>
        <v>9.09</v>
      </c>
      <c r="W23" s="77">
        <v>1</v>
      </c>
      <c r="X23" s="78">
        <v>9.09</v>
      </c>
      <c r="Y23" s="77">
        <v>0</v>
      </c>
      <c r="Z23" s="78">
        <v>0</v>
      </c>
      <c r="AA23" s="80">
        <f t="shared" si="4"/>
        <v>9.09</v>
      </c>
      <c r="AB23" s="77">
        <v>0</v>
      </c>
      <c r="AC23" s="80">
        <v>0</v>
      </c>
      <c r="AD23" s="78"/>
    </row>
    <row r="24" spans="1:30" x14ac:dyDescent="0.25">
      <c r="A24" s="16" t="s">
        <v>60</v>
      </c>
      <c r="B24" s="16" t="s">
        <v>60</v>
      </c>
      <c r="C24" s="77">
        <f t="shared" si="0"/>
        <v>23</v>
      </c>
      <c r="D24" s="77">
        <v>7</v>
      </c>
      <c r="E24" s="78">
        <v>30.43</v>
      </c>
      <c r="F24" s="77">
        <v>3</v>
      </c>
      <c r="G24" s="121">
        <v>13.04</v>
      </c>
      <c r="H24" s="128">
        <f t="shared" si="1"/>
        <v>43.47</v>
      </c>
      <c r="I24" s="77">
        <v>1</v>
      </c>
      <c r="J24" s="78">
        <v>4.3499999999999996</v>
      </c>
      <c r="K24" s="77">
        <v>3</v>
      </c>
      <c r="L24" s="78">
        <v>13.04</v>
      </c>
      <c r="M24" s="77">
        <v>2</v>
      </c>
      <c r="N24" s="78">
        <v>8.6999999999999993</v>
      </c>
      <c r="O24" s="79">
        <f t="shared" si="2"/>
        <v>26.09</v>
      </c>
      <c r="P24" s="77">
        <v>3</v>
      </c>
      <c r="Q24" s="78">
        <v>13.04</v>
      </c>
      <c r="R24" s="77">
        <v>3</v>
      </c>
      <c r="S24" s="78">
        <v>13.04</v>
      </c>
      <c r="T24" s="77">
        <v>1</v>
      </c>
      <c r="U24" s="78">
        <v>4.3499999999999996</v>
      </c>
      <c r="V24" s="79">
        <f t="shared" si="3"/>
        <v>30.43</v>
      </c>
      <c r="W24" s="77">
        <v>0</v>
      </c>
      <c r="X24" s="78">
        <v>0</v>
      </c>
      <c r="Y24" s="77">
        <v>0</v>
      </c>
      <c r="Z24" s="78">
        <v>0</v>
      </c>
      <c r="AA24" s="80">
        <f t="shared" si="4"/>
        <v>0</v>
      </c>
      <c r="AB24" s="77">
        <v>0</v>
      </c>
      <c r="AC24" s="80">
        <v>0</v>
      </c>
      <c r="AD24" s="78"/>
    </row>
    <row r="25" spans="1:30" x14ac:dyDescent="0.25">
      <c r="A25" s="16" t="s">
        <v>58</v>
      </c>
      <c r="B25" s="16" t="s">
        <v>59</v>
      </c>
      <c r="C25" s="77">
        <f t="shared" si="0"/>
        <v>92</v>
      </c>
      <c r="D25" s="77">
        <v>70</v>
      </c>
      <c r="E25" s="78">
        <v>76.09</v>
      </c>
      <c r="F25" s="77">
        <v>14</v>
      </c>
      <c r="G25" s="121">
        <v>15.22</v>
      </c>
      <c r="H25" s="128">
        <f t="shared" si="1"/>
        <v>91.31</v>
      </c>
      <c r="I25" s="77">
        <v>3</v>
      </c>
      <c r="J25" s="78">
        <v>3.26</v>
      </c>
      <c r="K25" s="77">
        <v>1</v>
      </c>
      <c r="L25" s="78">
        <v>1.0900000000000001</v>
      </c>
      <c r="M25" s="77">
        <v>3</v>
      </c>
      <c r="N25" s="78">
        <v>3.26</v>
      </c>
      <c r="O25" s="79">
        <f t="shared" si="2"/>
        <v>7.6099999999999994</v>
      </c>
      <c r="P25" s="77">
        <v>0</v>
      </c>
      <c r="Q25" s="78">
        <v>0</v>
      </c>
      <c r="R25" s="77">
        <v>1</v>
      </c>
      <c r="S25" s="78">
        <v>1.0900000000000001</v>
      </c>
      <c r="T25" s="77">
        <v>0</v>
      </c>
      <c r="U25" s="78">
        <v>0</v>
      </c>
      <c r="V25" s="79">
        <f t="shared" si="3"/>
        <v>1.0900000000000001</v>
      </c>
      <c r="W25" s="77">
        <v>0</v>
      </c>
      <c r="X25" s="78">
        <v>0</v>
      </c>
      <c r="Y25" s="77">
        <v>0</v>
      </c>
      <c r="Z25" s="78">
        <v>0</v>
      </c>
      <c r="AA25" s="80">
        <f t="shared" si="4"/>
        <v>0</v>
      </c>
      <c r="AB25" s="77">
        <v>0</v>
      </c>
      <c r="AC25" s="80">
        <v>0</v>
      </c>
      <c r="AD25" s="78"/>
    </row>
    <row r="26" spans="1:30" s="118" customFormat="1" x14ac:dyDescent="0.25">
      <c r="A26" s="115"/>
      <c r="B26" s="115" t="s">
        <v>67</v>
      </c>
      <c r="C26" s="77">
        <f t="shared" si="0"/>
        <v>5</v>
      </c>
      <c r="D26" s="116">
        <v>3</v>
      </c>
      <c r="E26" s="117">
        <v>60</v>
      </c>
      <c r="F26" s="116">
        <v>1</v>
      </c>
      <c r="G26" s="122">
        <v>20</v>
      </c>
      <c r="H26" s="128">
        <f t="shared" si="1"/>
        <v>80</v>
      </c>
      <c r="I26" s="116">
        <v>0</v>
      </c>
      <c r="J26" s="117">
        <v>0</v>
      </c>
      <c r="K26" s="116">
        <v>0</v>
      </c>
      <c r="L26" s="117">
        <v>0</v>
      </c>
      <c r="M26" s="116">
        <v>0</v>
      </c>
      <c r="N26" s="117">
        <v>0</v>
      </c>
      <c r="O26" s="79">
        <f t="shared" si="2"/>
        <v>0</v>
      </c>
      <c r="P26" s="116">
        <v>0</v>
      </c>
      <c r="Q26" s="117">
        <v>0</v>
      </c>
      <c r="R26" s="116">
        <v>1</v>
      </c>
      <c r="S26" s="117">
        <v>20</v>
      </c>
      <c r="T26" s="116">
        <v>0</v>
      </c>
      <c r="U26" s="117">
        <v>0</v>
      </c>
      <c r="V26" s="79">
        <f t="shared" si="3"/>
        <v>20</v>
      </c>
      <c r="W26" s="116">
        <v>0</v>
      </c>
      <c r="X26" s="117">
        <v>0</v>
      </c>
      <c r="Y26" s="116">
        <v>0</v>
      </c>
      <c r="Z26" s="117">
        <v>0</v>
      </c>
      <c r="AA26" s="80">
        <f t="shared" si="4"/>
        <v>0</v>
      </c>
      <c r="AB26" s="116">
        <v>0</v>
      </c>
      <c r="AC26" s="117">
        <v>0</v>
      </c>
      <c r="AD26" s="117"/>
    </row>
    <row r="27" spans="1:30" x14ac:dyDescent="0.25">
      <c r="A27" s="16" t="s">
        <v>61</v>
      </c>
      <c r="B27" s="16" t="s">
        <v>64</v>
      </c>
      <c r="C27" s="77">
        <f t="shared" si="0"/>
        <v>92</v>
      </c>
      <c r="D27" s="77">
        <v>36</v>
      </c>
      <c r="E27" s="78">
        <v>39.130000000000003</v>
      </c>
      <c r="F27" s="77">
        <v>17</v>
      </c>
      <c r="G27" s="121">
        <v>18.48</v>
      </c>
      <c r="H27" s="128">
        <f t="shared" si="1"/>
        <v>57.61</v>
      </c>
      <c r="I27" s="77">
        <v>18</v>
      </c>
      <c r="J27" s="78">
        <v>19.57</v>
      </c>
      <c r="K27" s="77">
        <v>13</v>
      </c>
      <c r="L27" s="78">
        <v>14.13</v>
      </c>
      <c r="M27" s="77">
        <v>2</v>
      </c>
      <c r="N27" s="78">
        <v>2.17</v>
      </c>
      <c r="O27" s="79">
        <f t="shared" si="2"/>
        <v>35.870000000000005</v>
      </c>
      <c r="P27" s="77">
        <v>0</v>
      </c>
      <c r="Q27" s="78">
        <v>0</v>
      </c>
      <c r="R27" s="77">
        <v>5</v>
      </c>
      <c r="S27" s="78">
        <v>5.43</v>
      </c>
      <c r="T27" s="77">
        <v>0</v>
      </c>
      <c r="U27" s="78">
        <v>0</v>
      </c>
      <c r="V27" s="79">
        <f t="shared" si="3"/>
        <v>5.43</v>
      </c>
      <c r="W27" s="77">
        <v>0</v>
      </c>
      <c r="X27" s="78">
        <v>0</v>
      </c>
      <c r="Y27" s="77">
        <v>0</v>
      </c>
      <c r="Z27" s="78">
        <v>0</v>
      </c>
      <c r="AA27" s="80">
        <f t="shared" si="4"/>
        <v>0</v>
      </c>
      <c r="AB27" s="77">
        <v>1</v>
      </c>
      <c r="AC27" s="80">
        <v>1.0900000000000001</v>
      </c>
      <c r="AD27" s="78"/>
    </row>
    <row r="28" spans="1:30" x14ac:dyDescent="0.25">
      <c r="A28" s="16" t="s">
        <v>40</v>
      </c>
      <c r="B28" s="16" t="s">
        <v>45</v>
      </c>
      <c r="C28" s="77">
        <f t="shared" si="0"/>
        <v>13</v>
      </c>
      <c r="D28" s="77">
        <v>3</v>
      </c>
      <c r="E28" s="78">
        <v>23.08</v>
      </c>
      <c r="F28" s="77">
        <v>0</v>
      </c>
      <c r="G28" s="121">
        <v>0</v>
      </c>
      <c r="H28" s="128">
        <f t="shared" si="1"/>
        <v>23.08</v>
      </c>
      <c r="I28" s="77">
        <v>2</v>
      </c>
      <c r="J28" s="78">
        <v>15.38</v>
      </c>
      <c r="K28" s="77">
        <v>5</v>
      </c>
      <c r="L28" s="78">
        <v>38.46</v>
      </c>
      <c r="M28" s="77">
        <v>1</v>
      </c>
      <c r="N28" s="78">
        <v>7.69</v>
      </c>
      <c r="O28" s="79">
        <f t="shared" si="2"/>
        <v>61.53</v>
      </c>
      <c r="P28" s="77">
        <v>0</v>
      </c>
      <c r="Q28" s="78">
        <v>0</v>
      </c>
      <c r="R28" s="77">
        <v>0</v>
      </c>
      <c r="S28" s="78">
        <v>0</v>
      </c>
      <c r="T28" s="77">
        <v>0</v>
      </c>
      <c r="U28" s="78">
        <v>0</v>
      </c>
      <c r="V28" s="79">
        <f t="shared" si="3"/>
        <v>0</v>
      </c>
      <c r="W28" s="77">
        <v>0</v>
      </c>
      <c r="X28" s="78">
        <v>0</v>
      </c>
      <c r="Y28" s="77">
        <v>1</v>
      </c>
      <c r="Z28" s="78">
        <v>7.69</v>
      </c>
      <c r="AA28" s="80">
        <f t="shared" si="4"/>
        <v>7.69</v>
      </c>
      <c r="AB28" s="77">
        <v>1</v>
      </c>
      <c r="AC28" s="80">
        <v>7.69</v>
      </c>
      <c r="AD28" s="78"/>
    </row>
    <row r="29" spans="1:30" x14ac:dyDescent="0.25">
      <c r="A29" s="16" t="s">
        <v>128</v>
      </c>
      <c r="B29" s="16" t="s">
        <v>83</v>
      </c>
      <c r="C29" s="77">
        <f t="shared" si="0"/>
        <v>6</v>
      </c>
      <c r="D29" s="77">
        <v>1</v>
      </c>
      <c r="E29" s="78">
        <v>16.670000000000002</v>
      </c>
      <c r="F29" s="77">
        <v>0</v>
      </c>
      <c r="G29" s="121">
        <v>0</v>
      </c>
      <c r="H29" s="128">
        <f t="shared" si="1"/>
        <v>16.670000000000002</v>
      </c>
      <c r="I29" s="77">
        <v>0</v>
      </c>
      <c r="J29" s="78">
        <v>0</v>
      </c>
      <c r="K29" s="77">
        <v>1</v>
      </c>
      <c r="L29" s="78">
        <v>16.670000000000002</v>
      </c>
      <c r="M29" s="77">
        <v>1</v>
      </c>
      <c r="N29" s="78">
        <v>16.670000000000002</v>
      </c>
      <c r="O29" s="79">
        <f t="shared" si="2"/>
        <v>33.340000000000003</v>
      </c>
      <c r="P29" s="77">
        <v>0</v>
      </c>
      <c r="Q29" s="78">
        <v>0</v>
      </c>
      <c r="R29" s="77">
        <v>1</v>
      </c>
      <c r="S29" s="78">
        <v>16.670000000000002</v>
      </c>
      <c r="T29" s="77">
        <v>1</v>
      </c>
      <c r="U29" s="78">
        <v>16.670000000000002</v>
      </c>
      <c r="V29" s="79">
        <f t="shared" si="3"/>
        <v>33.340000000000003</v>
      </c>
      <c r="W29" s="77">
        <v>0</v>
      </c>
      <c r="X29" s="78">
        <v>0</v>
      </c>
      <c r="Y29" s="77">
        <v>1</v>
      </c>
      <c r="Z29" s="78">
        <v>16.670000000000002</v>
      </c>
      <c r="AA29" s="80">
        <f t="shared" si="4"/>
        <v>16.670000000000002</v>
      </c>
      <c r="AB29" s="77">
        <v>0</v>
      </c>
      <c r="AC29" s="80">
        <v>0</v>
      </c>
      <c r="AD29" s="78"/>
    </row>
    <row r="30" spans="1:30" x14ac:dyDescent="0.25">
      <c r="A30" s="16" t="s">
        <v>70</v>
      </c>
      <c r="B30" s="16" t="s">
        <v>70</v>
      </c>
      <c r="C30" s="77">
        <f t="shared" si="0"/>
        <v>27</v>
      </c>
      <c r="D30" s="77">
        <v>6</v>
      </c>
      <c r="E30" s="78">
        <v>22.22</v>
      </c>
      <c r="F30" s="77">
        <v>6</v>
      </c>
      <c r="G30" s="121">
        <v>22.22</v>
      </c>
      <c r="H30" s="128">
        <f t="shared" si="1"/>
        <v>44.44</v>
      </c>
      <c r="I30" s="77">
        <v>4</v>
      </c>
      <c r="J30" s="78">
        <v>14.81</v>
      </c>
      <c r="K30" s="77">
        <v>6</v>
      </c>
      <c r="L30" s="78">
        <v>22.22</v>
      </c>
      <c r="M30" s="77">
        <v>1</v>
      </c>
      <c r="N30" s="78">
        <v>3.7</v>
      </c>
      <c r="O30" s="79">
        <f t="shared" si="2"/>
        <v>40.730000000000004</v>
      </c>
      <c r="P30" s="77">
        <v>1</v>
      </c>
      <c r="Q30" s="78">
        <v>3.7</v>
      </c>
      <c r="R30" s="77">
        <v>2</v>
      </c>
      <c r="S30" s="78">
        <v>7.41</v>
      </c>
      <c r="T30" s="77">
        <v>1</v>
      </c>
      <c r="U30" s="78">
        <v>3.7</v>
      </c>
      <c r="V30" s="79">
        <f t="shared" si="3"/>
        <v>14.809999999999999</v>
      </c>
      <c r="W30" s="77">
        <v>0</v>
      </c>
      <c r="X30" s="78">
        <v>0</v>
      </c>
      <c r="Y30" s="77">
        <v>0</v>
      </c>
      <c r="Z30" s="78">
        <v>0</v>
      </c>
      <c r="AA30" s="80">
        <f t="shared" si="4"/>
        <v>0</v>
      </c>
      <c r="AB30" s="77">
        <v>0</v>
      </c>
      <c r="AC30" s="80">
        <v>0</v>
      </c>
      <c r="AD30" s="78"/>
    </row>
    <row r="31" spans="1:30" x14ac:dyDescent="0.25">
      <c r="A31" s="16" t="s">
        <v>70</v>
      </c>
      <c r="B31" s="16" t="s">
        <v>71</v>
      </c>
      <c r="C31" s="77">
        <f t="shared" si="0"/>
        <v>9</v>
      </c>
      <c r="D31" s="77">
        <v>4</v>
      </c>
      <c r="E31" s="78">
        <v>44.44</v>
      </c>
      <c r="F31" s="77">
        <v>2</v>
      </c>
      <c r="G31" s="77">
        <v>22.22</v>
      </c>
      <c r="H31" s="128">
        <f t="shared" si="1"/>
        <v>66.66</v>
      </c>
      <c r="I31" s="77">
        <v>1</v>
      </c>
      <c r="J31" s="78">
        <v>11.11</v>
      </c>
      <c r="K31" s="77">
        <v>2</v>
      </c>
      <c r="L31" s="78">
        <v>22.22</v>
      </c>
      <c r="M31" s="77">
        <v>0</v>
      </c>
      <c r="N31" s="78">
        <v>0</v>
      </c>
      <c r="O31" s="79">
        <f t="shared" si="2"/>
        <v>33.33</v>
      </c>
      <c r="P31" s="77">
        <v>0</v>
      </c>
      <c r="Q31" s="78">
        <v>0</v>
      </c>
      <c r="R31" s="77">
        <v>0</v>
      </c>
      <c r="S31" s="78">
        <v>0</v>
      </c>
      <c r="T31" s="77">
        <v>0</v>
      </c>
      <c r="U31" s="78">
        <v>0</v>
      </c>
      <c r="V31" s="79">
        <f t="shared" si="3"/>
        <v>0</v>
      </c>
      <c r="W31" s="77">
        <v>0</v>
      </c>
      <c r="X31" s="78">
        <v>0</v>
      </c>
      <c r="Y31" s="77">
        <v>0</v>
      </c>
      <c r="Z31" s="78">
        <v>0</v>
      </c>
      <c r="AA31" s="80">
        <f t="shared" si="4"/>
        <v>0</v>
      </c>
      <c r="AB31" s="77">
        <v>0</v>
      </c>
      <c r="AC31" s="80">
        <v>0</v>
      </c>
      <c r="AD31" s="78"/>
    </row>
    <row r="32" spans="1:30" x14ac:dyDescent="0.25">
      <c r="A32" s="16" t="s">
        <v>74</v>
      </c>
      <c r="B32" s="16" t="s">
        <v>75</v>
      </c>
      <c r="C32" s="77">
        <f t="shared" si="0"/>
        <v>3</v>
      </c>
      <c r="D32" s="77">
        <v>1</v>
      </c>
      <c r="E32" s="78">
        <v>33.33</v>
      </c>
      <c r="F32" s="77">
        <v>1</v>
      </c>
      <c r="G32" s="77">
        <v>33.33</v>
      </c>
      <c r="H32" s="128">
        <f t="shared" si="1"/>
        <v>66.66</v>
      </c>
      <c r="I32" s="77">
        <v>1</v>
      </c>
      <c r="J32" s="78">
        <v>33.33</v>
      </c>
      <c r="K32" s="77">
        <v>0</v>
      </c>
      <c r="L32" s="78">
        <v>0</v>
      </c>
      <c r="M32" s="77">
        <v>0</v>
      </c>
      <c r="N32" s="78">
        <v>0</v>
      </c>
      <c r="O32" s="79">
        <f t="shared" si="2"/>
        <v>33.33</v>
      </c>
      <c r="P32" s="77">
        <v>0</v>
      </c>
      <c r="Q32" s="78">
        <v>0</v>
      </c>
      <c r="R32" s="77">
        <v>0</v>
      </c>
      <c r="S32" s="78">
        <v>0</v>
      </c>
      <c r="T32" s="77">
        <v>0</v>
      </c>
      <c r="U32" s="78">
        <v>0</v>
      </c>
      <c r="V32" s="79">
        <f t="shared" si="3"/>
        <v>0</v>
      </c>
      <c r="W32" s="77">
        <v>0</v>
      </c>
      <c r="X32" s="78">
        <v>0</v>
      </c>
      <c r="Y32" s="77">
        <v>0</v>
      </c>
      <c r="Z32" s="78">
        <v>0</v>
      </c>
      <c r="AA32" s="80">
        <f t="shared" si="4"/>
        <v>0</v>
      </c>
      <c r="AB32" s="77">
        <v>0</v>
      </c>
      <c r="AC32" s="80">
        <v>0</v>
      </c>
      <c r="AD32" s="78"/>
    </row>
    <row r="33" spans="1:30" x14ac:dyDescent="0.25">
      <c r="A33" s="16" t="s">
        <v>76</v>
      </c>
      <c r="B33" s="16" t="s">
        <v>78</v>
      </c>
      <c r="C33" s="77">
        <f t="shared" si="0"/>
        <v>11</v>
      </c>
      <c r="D33" s="77">
        <v>1</v>
      </c>
      <c r="E33" s="78">
        <v>9.09</v>
      </c>
      <c r="F33" s="77">
        <v>0</v>
      </c>
      <c r="G33" s="77">
        <v>0</v>
      </c>
      <c r="H33" s="128">
        <f t="shared" si="1"/>
        <v>9.09</v>
      </c>
      <c r="I33" s="77">
        <v>0</v>
      </c>
      <c r="J33" s="78">
        <v>0</v>
      </c>
      <c r="K33" s="77">
        <v>3</v>
      </c>
      <c r="L33" s="78">
        <v>27.27</v>
      </c>
      <c r="M33" s="77">
        <v>2</v>
      </c>
      <c r="N33" s="78">
        <v>18.18</v>
      </c>
      <c r="O33" s="79">
        <f t="shared" si="2"/>
        <v>45.45</v>
      </c>
      <c r="P33" s="77">
        <v>1</v>
      </c>
      <c r="Q33" s="78">
        <v>9.09</v>
      </c>
      <c r="R33" s="77">
        <v>0</v>
      </c>
      <c r="S33" s="78">
        <v>0</v>
      </c>
      <c r="T33" s="77">
        <v>2</v>
      </c>
      <c r="U33" s="78">
        <v>18.18</v>
      </c>
      <c r="V33" s="79">
        <f t="shared" si="3"/>
        <v>27.27</v>
      </c>
      <c r="W33" s="77">
        <v>0</v>
      </c>
      <c r="X33" s="78">
        <v>0</v>
      </c>
      <c r="Y33" s="77">
        <v>2</v>
      </c>
      <c r="Z33" s="78">
        <v>18.18</v>
      </c>
      <c r="AA33" s="80">
        <f t="shared" si="4"/>
        <v>18.18</v>
      </c>
      <c r="AB33" s="77">
        <v>0</v>
      </c>
      <c r="AC33" s="80">
        <v>0</v>
      </c>
      <c r="AD33" s="78"/>
    </row>
    <row r="34" spans="1:30" x14ac:dyDescent="0.25">
      <c r="A34" s="16"/>
      <c r="B34" s="16" t="s">
        <v>131</v>
      </c>
      <c r="C34" s="77">
        <f t="shared" si="0"/>
        <v>43</v>
      </c>
      <c r="D34" s="77">
        <v>37</v>
      </c>
      <c r="E34" s="78">
        <v>86.05</v>
      </c>
      <c r="F34" s="77">
        <v>2</v>
      </c>
      <c r="G34" s="77">
        <v>4.6500000000000004</v>
      </c>
      <c r="H34" s="128">
        <f t="shared" si="1"/>
        <v>90.7</v>
      </c>
      <c r="I34" s="77">
        <v>1</v>
      </c>
      <c r="J34" s="78">
        <v>2.33</v>
      </c>
      <c r="K34" s="77">
        <v>1</v>
      </c>
      <c r="L34" s="78">
        <v>2.33</v>
      </c>
      <c r="M34" s="77">
        <v>0</v>
      </c>
      <c r="N34" s="78">
        <v>0</v>
      </c>
      <c r="O34" s="79">
        <f t="shared" si="2"/>
        <v>4.66</v>
      </c>
      <c r="P34" s="77">
        <v>0</v>
      </c>
      <c r="Q34" s="78">
        <v>0</v>
      </c>
      <c r="R34" s="77">
        <v>0</v>
      </c>
      <c r="S34" s="78">
        <v>0</v>
      </c>
      <c r="T34" s="77">
        <v>0</v>
      </c>
      <c r="U34" s="78">
        <v>0</v>
      </c>
      <c r="V34" s="79">
        <f t="shared" si="3"/>
        <v>0</v>
      </c>
      <c r="W34" s="77">
        <v>0</v>
      </c>
      <c r="X34" s="78">
        <v>0</v>
      </c>
      <c r="Y34" s="77">
        <v>1</v>
      </c>
      <c r="Z34" s="78">
        <v>2.33</v>
      </c>
      <c r="AA34" s="80">
        <f t="shared" si="4"/>
        <v>2.33</v>
      </c>
      <c r="AB34" s="77">
        <v>1</v>
      </c>
      <c r="AC34" s="80">
        <v>2.33</v>
      </c>
      <c r="AD34" s="78"/>
    </row>
    <row r="35" spans="1:30" x14ac:dyDescent="0.25">
      <c r="A35" s="16"/>
      <c r="B35" s="16" t="s">
        <v>107</v>
      </c>
      <c r="C35" s="77">
        <f t="shared" si="0"/>
        <v>14</v>
      </c>
      <c r="D35" s="77">
        <v>2</v>
      </c>
      <c r="E35" s="78">
        <v>14.29</v>
      </c>
      <c r="F35" s="77">
        <v>5</v>
      </c>
      <c r="G35" s="77">
        <v>35.71</v>
      </c>
      <c r="H35" s="128">
        <f t="shared" si="1"/>
        <v>50</v>
      </c>
      <c r="I35" s="77">
        <v>2</v>
      </c>
      <c r="J35" s="78">
        <v>14.29</v>
      </c>
      <c r="K35" s="77">
        <v>2</v>
      </c>
      <c r="L35" s="78">
        <v>14.29</v>
      </c>
      <c r="M35" s="77">
        <v>3</v>
      </c>
      <c r="N35" s="78">
        <v>21.43</v>
      </c>
      <c r="O35" s="79">
        <f t="shared" si="2"/>
        <v>50.01</v>
      </c>
      <c r="P35" s="77">
        <v>0</v>
      </c>
      <c r="Q35" s="78">
        <v>0</v>
      </c>
      <c r="R35" s="77">
        <v>0</v>
      </c>
      <c r="S35" s="78">
        <v>0</v>
      </c>
      <c r="T35" s="77">
        <v>0</v>
      </c>
      <c r="U35" s="78">
        <v>0</v>
      </c>
      <c r="V35" s="79">
        <f t="shared" si="3"/>
        <v>0</v>
      </c>
      <c r="W35" s="77">
        <v>0</v>
      </c>
      <c r="X35" s="78">
        <v>0</v>
      </c>
      <c r="Y35" s="77">
        <v>0</v>
      </c>
      <c r="Z35" s="78">
        <v>0</v>
      </c>
      <c r="AA35" s="80">
        <f t="shared" si="4"/>
        <v>0</v>
      </c>
      <c r="AB35" s="77">
        <v>0</v>
      </c>
      <c r="AC35" s="80">
        <v>0</v>
      </c>
      <c r="AD35" s="78"/>
    </row>
    <row r="36" spans="1:30" x14ac:dyDescent="0.25">
      <c r="A36" s="16" t="s">
        <v>95</v>
      </c>
      <c r="B36" s="16" t="s">
        <v>96</v>
      </c>
      <c r="C36" s="77">
        <f t="shared" si="0"/>
        <v>1</v>
      </c>
      <c r="D36" s="77">
        <v>0</v>
      </c>
      <c r="E36" s="78">
        <v>0</v>
      </c>
      <c r="F36" s="77">
        <v>0</v>
      </c>
      <c r="G36" s="77">
        <v>0</v>
      </c>
      <c r="H36" s="128">
        <f t="shared" si="1"/>
        <v>0</v>
      </c>
      <c r="I36" s="77">
        <v>0</v>
      </c>
      <c r="J36" s="78">
        <v>0</v>
      </c>
      <c r="K36" s="77">
        <v>0</v>
      </c>
      <c r="L36" s="78">
        <v>0</v>
      </c>
      <c r="M36" s="77">
        <v>1</v>
      </c>
      <c r="N36" s="78">
        <v>100</v>
      </c>
      <c r="O36" s="79">
        <f t="shared" si="2"/>
        <v>100</v>
      </c>
      <c r="P36" s="77">
        <v>0</v>
      </c>
      <c r="Q36" s="78">
        <v>0</v>
      </c>
      <c r="R36" s="77">
        <v>0</v>
      </c>
      <c r="S36" s="78">
        <v>0</v>
      </c>
      <c r="T36" s="77">
        <v>0</v>
      </c>
      <c r="U36" s="78">
        <v>0</v>
      </c>
      <c r="V36" s="79">
        <f t="shared" si="3"/>
        <v>0</v>
      </c>
      <c r="W36" s="77">
        <v>0</v>
      </c>
      <c r="X36" s="78">
        <v>0</v>
      </c>
      <c r="Y36" s="77">
        <v>0</v>
      </c>
      <c r="Z36" s="78">
        <v>0</v>
      </c>
      <c r="AA36" s="80">
        <f t="shared" si="4"/>
        <v>0</v>
      </c>
      <c r="AB36" s="77">
        <v>0</v>
      </c>
      <c r="AC36" s="80">
        <v>0</v>
      </c>
      <c r="AD36" s="78"/>
    </row>
    <row r="37" spans="1:30" x14ac:dyDescent="0.25">
      <c r="A37" s="16" t="s">
        <v>79</v>
      </c>
      <c r="B37" s="16" t="s">
        <v>79</v>
      </c>
      <c r="C37" s="77">
        <f t="shared" si="0"/>
        <v>48</v>
      </c>
      <c r="D37" s="126">
        <v>15</v>
      </c>
      <c r="E37" s="77">
        <v>31.25</v>
      </c>
      <c r="F37" s="78">
        <v>3</v>
      </c>
      <c r="G37" s="77">
        <v>6.25</v>
      </c>
      <c r="H37" s="128">
        <f t="shared" si="1"/>
        <v>37.5</v>
      </c>
      <c r="I37" s="77">
        <v>5</v>
      </c>
      <c r="J37" s="78">
        <v>10.42</v>
      </c>
      <c r="K37" s="77">
        <v>7</v>
      </c>
      <c r="L37" s="78">
        <v>14.58</v>
      </c>
      <c r="M37" s="77">
        <v>5</v>
      </c>
      <c r="N37" s="78">
        <v>10.42</v>
      </c>
      <c r="O37" s="79">
        <f t="shared" si="2"/>
        <v>35.42</v>
      </c>
      <c r="P37" s="77">
        <v>3</v>
      </c>
      <c r="Q37" s="78">
        <v>6.25</v>
      </c>
      <c r="R37" s="77">
        <v>3</v>
      </c>
      <c r="S37" s="78">
        <v>6.25</v>
      </c>
      <c r="T37" s="77">
        <v>3</v>
      </c>
      <c r="U37" s="78">
        <v>6.25</v>
      </c>
      <c r="V37" s="79">
        <f t="shared" si="3"/>
        <v>18.75</v>
      </c>
      <c r="W37" s="77">
        <v>2</v>
      </c>
      <c r="X37" s="78">
        <v>4.17</v>
      </c>
      <c r="Y37" s="77">
        <v>0</v>
      </c>
      <c r="Z37" s="78">
        <v>0</v>
      </c>
      <c r="AA37" s="80">
        <f t="shared" si="4"/>
        <v>4.17</v>
      </c>
      <c r="AB37" s="77">
        <v>2</v>
      </c>
      <c r="AC37" s="80">
        <v>4.17</v>
      </c>
      <c r="AD37" s="78"/>
    </row>
    <row r="38" spans="1:30" x14ac:dyDescent="0.25">
      <c r="A38" s="16"/>
      <c r="B38" s="16" t="s">
        <v>80</v>
      </c>
      <c r="C38" s="77">
        <f t="shared" si="0"/>
        <v>4</v>
      </c>
      <c r="D38" s="126">
        <v>4</v>
      </c>
      <c r="E38" s="77">
        <v>100</v>
      </c>
      <c r="F38" s="78">
        <v>0</v>
      </c>
      <c r="G38" s="77">
        <v>0</v>
      </c>
      <c r="H38" s="128">
        <f t="shared" si="1"/>
        <v>100</v>
      </c>
      <c r="I38" s="77">
        <v>0</v>
      </c>
      <c r="J38" s="78">
        <v>0</v>
      </c>
      <c r="K38" s="77">
        <v>0</v>
      </c>
      <c r="L38" s="78">
        <v>0</v>
      </c>
      <c r="M38" s="77">
        <v>0</v>
      </c>
      <c r="N38" s="78">
        <v>0</v>
      </c>
      <c r="O38" s="79">
        <f t="shared" si="2"/>
        <v>0</v>
      </c>
      <c r="P38" s="77">
        <v>0</v>
      </c>
      <c r="Q38" s="78">
        <v>0</v>
      </c>
      <c r="R38" s="77">
        <v>0</v>
      </c>
      <c r="S38" s="78">
        <v>0</v>
      </c>
      <c r="T38" s="77">
        <v>0</v>
      </c>
      <c r="U38" s="78">
        <v>0</v>
      </c>
      <c r="V38" s="79">
        <f t="shared" si="3"/>
        <v>0</v>
      </c>
      <c r="W38" s="77">
        <v>0</v>
      </c>
      <c r="X38" s="78">
        <v>0</v>
      </c>
      <c r="Y38" s="77">
        <v>0</v>
      </c>
      <c r="Z38" s="78">
        <v>0</v>
      </c>
      <c r="AA38" s="80">
        <f t="shared" si="4"/>
        <v>0</v>
      </c>
      <c r="AB38" s="77">
        <v>0</v>
      </c>
      <c r="AC38" s="80">
        <v>0</v>
      </c>
      <c r="AD38" s="78"/>
    </row>
    <row r="39" spans="1:30" x14ac:dyDescent="0.25">
      <c r="A39" s="16" t="s">
        <v>40</v>
      </c>
      <c r="B39" s="16" t="s">
        <v>46</v>
      </c>
      <c r="C39" s="77">
        <f t="shared" si="0"/>
        <v>67</v>
      </c>
      <c r="D39" s="126">
        <v>16</v>
      </c>
      <c r="E39" s="77">
        <v>23.88</v>
      </c>
      <c r="F39" s="78">
        <v>7</v>
      </c>
      <c r="G39" s="77">
        <v>10.45</v>
      </c>
      <c r="H39" s="128">
        <f t="shared" si="1"/>
        <v>34.33</v>
      </c>
      <c r="I39" s="77">
        <v>13</v>
      </c>
      <c r="J39" s="78">
        <v>19.399999999999999</v>
      </c>
      <c r="K39" s="77">
        <v>12</v>
      </c>
      <c r="L39" s="78">
        <v>17.91</v>
      </c>
      <c r="M39" s="77">
        <v>8</v>
      </c>
      <c r="N39" s="78">
        <v>11.94</v>
      </c>
      <c r="O39" s="79">
        <f t="shared" si="2"/>
        <v>49.25</v>
      </c>
      <c r="P39" s="77">
        <v>2</v>
      </c>
      <c r="Q39" s="78">
        <v>2.99</v>
      </c>
      <c r="R39" s="77">
        <v>0</v>
      </c>
      <c r="S39" s="78">
        <v>0</v>
      </c>
      <c r="T39" s="77">
        <v>2</v>
      </c>
      <c r="U39" s="78">
        <v>2.99</v>
      </c>
      <c r="V39" s="79">
        <f t="shared" si="3"/>
        <v>5.98</v>
      </c>
      <c r="W39" s="77">
        <v>0</v>
      </c>
      <c r="X39" s="78">
        <v>0</v>
      </c>
      <c r="Y39" s="77">
        <v>3</v>
      </c>
      <c r="Z39" s="78">
        <v>4.4800000000000004</v>
      </c>
      <c r="AA39" s="80">
        <f t="shared" si="4"/>
        <v>4.4800000000000004</v>
      </c>
      <c r="AB39" s="77">
        <v>4</v>
      </c>
      <c r="AC39" s="80">
        <v>5.97</v>
      </c>
      <c r="AD39" s="78"/>
    </row>
    <row r="40" spans="1:30" x14ac:dyDescent="0.25">
      <c r="A40" s="16" t="s">
        <v>40</v>
      </c>
      <c r="B40" s="16" t="s">
        <v>47</v>
      </c>
      <c r="C40" s="77">
        <f t="shared" si="0"/>
        <v>10</v>
      </c>
      <c r="D40" s="126">
        <v>1</v>
      </c>
      <c r="E40" s="77">
        <v>10</v>
      </c>
      <c r="F40" s="78">
        <v>3</v>
      </c>
      <c r="G40" s="77">
        <v>30</v>
      </c>
      <c r="H40" s="128">
        <f t="shared" si="1"/>
        <v>40</v>
      </c>
      <c r="I40" s="77">
        <v>4</v>
      </c>
      <c r="J40" s="78">
        <v>40</v>
      </c>
      <c r="K40" s="77">
        <v>0</v>
      </c>
      <c r="L40" s="78">
        <v>0</v>
      </c>
      <c r="M40" s="77">
        <v>0</v>
      </c>
      <c r="N40" s="78">
        <v>0</v>
      </c>
      <c r="O40" s="79">
        <f t="shared" si="2"/>
        <v>40</v>
      </c>
      <c r="P40" s="77">
        <v>0</v>
      </c>
      <c r="Q40" s="78">
        <v>0</v>
      </c>
      <c r="R40" s="77">
        <v>0</v>
      </c>
      <c r="S40" s="78">
        <v>0</v>
      </c>
      <c r="T40" s="77">
        <v>0</v>
      </c>
      <c r="U40" s="78">
        <v>0</v>
      </c>
      <c r="V40" s="79">
        <f t="shared" si="3"/>
        <v>0</v>
      </c>
      <c r="W40" s="77">
        <v>0</v>
      </c>
      <c r="X40" s="78">
        <v>0</v>
      </c>
      <c r="Y40" s="77">
        <v>0</v>
      </c>
      <c r="Z40" s="78">
        <v>0</v>
      </c>
      <c r="AA40" s="80">
        <f t="shared" si="4"/>
        <v>0</v>
      </c>
      <c r="AB40" s="77">
        <v>2</v>
      </c>
      <c r="AC40" s="80">
        <v>20</v>
      </c>
      <c r="AD40" s="78"/>
    </row>
    <row r="41" spans="1:30" x14ac:dyDescent="0.25">
      <c r="A41" s="16" t="s">
        <v>49</v>
      </c>
      <c r="B41" s="16" t="s">
        <v>48</v>
      </c>
      <c r="C41" s="77">
        <f t="shared" si="0"/>
        <v>11</v>
      </c>
      <c r="D41" s="126">
        <v>10</v>
      </c>
      <c r="E41" s="77">
        <v>90.91</v>
      </c>
      <c r="F41" s="78">
        <v>0</v>
      </c>
      <c r="G41" s="77">
        <v>0</v>
      </c>
      <c r="H41" s="128">
        <f t="shared" si="1"/>
        <v>90.91</v>
      </c>
      <c r="I41" s="77">
        <v>1</v>
      </c>
      <c r="J41" s="78">
        <v>9.09</v>
      </c>
      <c r="K41" s="77">
        <v>0</v>
      </c>
      <c r="L41" s="78">
        <v>0</v>
      </c>
      <c r="M41" s="77">
        <v>0</v>
      </c>
      <c r="N41" s="78">
        <v>0</v>
      </c>
      <c r="O41" s="79">
        <f t="shared" si="2"/>
        <v>9.09</v>
      </c>
      <c r="P41" s="77">
        <v>0</v>
      </c>
      <c r="Q41" s="78">
        <v>0</v>
      </c>
      <c r="R41" s="77">
        <v>0</v>
      </c>
      <c r="S41" s="78">
        <v>0</v>
      </c>
      <c r="T41" s="77">
        <v>0</v>
      </c>
      <c r="U41" s="78">
        <v>0</v>
      </c>
      <c r="V41" s="79">
        <f t="shared" si="3"/>
        <v>0</v>
      </c>
      <c r="W41" s="77">
        <v>0</v>
      </c>
      <c r="X41" s="78">
        <v>0</v>
      </c>
      <c r="Y41" s="77">
        <v>0</v>
      </c>
      <c r="Z41" s="78">
        <v>0</v>
      </c>
      <c r="AA41" s="80">
        <f t="shared" si="4"/>
        <v>0</v>
      </c>
      <c r="AB41" s="77">
        <v>0</v>
      </c>
      <c r="AC41" s="80">
        <v>0</v>
      </c>
      <c r="AD41" s="78"/>
    </row>
    <row r="42" spans="1:30" x14ac:dyDescent="0.25">
      <c r="A42" s="16"/>
      <c r="B42" s="16" t="s">
        <v>90</v>
      </c>
      <c r="C42" s="77">
        <f t="shared" si="0"/>
        <v>3</v>
      </c>
      <c r="D42" s="126">
        <v>2</v>
      </c>
      <c r="E42" s="77">
        <v>66.67</v>
      </c>
      <c r="F42" s="78">
        <v>0</v>
      </c>
      <c r="G42" s="77">
        <v>0</v>
      </c>
      <c r="H42" s="128">
        <f t="shared" si="1"/>
        <v>66.67</v>
      </c>
      <c r="I42" s="77">
        <v>1</v>
      </c>
      <c r="J42" s="78">
        <v>33.33</v>
      </c>
      <c r="K42" s="77">
        <v>0</v>
      </c>
      <c r="L42" s="78">
        <v>0</v>
      </c>
      <c r="M42" s="77">
        <v>0</v>
      </c>
      <c r="N42" s="78">
        <v>0</v>
      </c>
      <c r="O42" s="79">
        <f t="shared" si="2"/>
        <v>33.33</v>
      </c>
      <c r="P42" s="77">
        <v>0</v>
      </c>
      <c r="Q42" s="78">
        <v>0</v>
      </c>
      <c r="R42" s="77">
        <v>0</v>
      </c>
      <c r="S42" s="78">
        <v>0</v>
      </c>
      <c r="T42" s="77">
        <v>0</v>
      </c>
      <c r="U42" s="78">
        <v>0</v>
      </c>
      <c r="V42" s="79">
        <f t="shared" si="3"/>
        <v>0</v>
      </c>
      <c r="W42" s="77">
        <v>0</v>
      </c>
      <c r="X42" s="78">
        <v>0</v>
      </c>
      <c r="Y42" s="77">
        <v>0</v>
      </c>
      <c r="Z42" s="78">
        <v>0</v>
      </c>
      <c r="AA42" s="80">
        <f t="shared" si="4"/>
        <v>0</v>
      </c>
      <c r="AB42" s="77">
        <v>0</v>
      </c>
      <c r="AC42" s="80">
        <v>0</v>
      </c>
      <c r="AD42" s="78"/>
    </row>
    <row r="43" spans="1:30" x14ac:dyDescent="0.25">
      <c r="A43" s="16"/>
      <c r="B43" s="16" t="s">
        <v>92</v>
      </c>
      <c r="C43" s="77">
        <f t="shared" si="0"/>
        <v>1</v>
      </c>
      <c r="D43" s="126">
        <v>1</v>
      </c>
      <c r="E43" s="77">
        <v>100</v>
      </c>
      <c r="F43" s="78">
        <v>0</v>
      </c>
      <c r="G43" s="77">
        <v>0</v>
      </c>
      <c r="H43" s="128">
        <f t="shared" si="1"/>
        <v>100</v>
      </c>
      <c r="I43" s="77">
        <v>0</v>
      </c>
      <c r="J43" s="78">
        <v>0</v>
      </c>
      <c r="K43" s="77">
        <v>0</v>
      </c>
      <c r="L43" s="78">
        <v>0</v>
      </c>
      <c r="M43" s="77">
        <v>0</v>
      </c>
      <c r="N43" s="78">
        <v>0</v>
      </c>
      <c r="O43" s="79">
        <f t="shared" si="2"/>
        <v>0</v>
      </c>
      <c r="P43" s="77">
        <v>0</v>
      </c>
      <c r="Q43" s="78">
        <v>0</v>
      </c>
      <c r="R43" s="77">
        <v>0</v>
      </c>
      <c r="S43" s="78">
        <v>0</v>
      </c>
      <c r="T43" s="77">
        <v>0</v>
      </c>
      <c r="U43" s="78">
        <v>0</v>
      </c>
      <c r="V43" s="79">
        <f t="shared" si="3"/>
        <v>0</v>
      </c>
      <c r="W43" s="77">
        <v>0</v>
      </c>
      <c r="X43" s="78">
        <v>0</v>
      </c>
      <c r="Y43" s="77">
        <v>0</v>
      </c>
      <c r="Z43" s="78">
        <v>0</v>
      </c>
      <c r="AA43" s="80">
        <f t="shared" si="4"/>
        <v>0</v>
      </c>
      <c r="AB43" s="77">
        <v>0</v>
      </c>
      <c r="AC43" s="80">
        <v>0</v>
      </c>
      <c r="AD43" s="78"/>
    </row>
    <row r="44" spans="1:30" x14ac:dyDescent="0.25">
      <c r="A44" s="16" t="s">
        <v>127</v>
      </c>
      <c r="B44" s="16" t="s">
        <v>55</v>
      </c>
      <c r="C44" s="77">
        <f t="shared" si="0"/>
        <v>101</v>
      </c>
      <c r="D44" s="126">
        <v>34</v>
      </c>
      <c r="E44" s="77">
        <v>33.659999999999997</v>
      </c>
      <c r="F44" s="78">
        <v>20</v>
      </c>
      <c r="G44" s="77">
        <v>19.8</v>
      </c>
      <c r="H44" s="128">
        <f t="shared" si="1"/>
        <v>53.459999999999994</v>
      </c>
      <c r="I44" s="77">
        <v>13</v>
      </c>
      <c r="J44" s="78">
        <v>12.87</v>
      </c>
      <c r="K44" s="77">
        <v>8</v>
      </c>
      <c r="L44" s="78">
        <v>7.92</v>
      </c>
      <c r="M44" s="77">
        <v>9</v>
      </c>
      <c r="N44" s="78">
        <v>8.91</v>
      </c>
      <c r="O44" s="79">
        <f t="shared" si="2"/>
        <v>29.7</v>
      </c>
      <c r="P44" s="77">
        <v>3</v>
      </c>
      <c r="Q44" s="78">
        <v>2.97</v>
      </c>
      <c r="R44" s="77">
        <v>6</v>
      </c>
      <c r="S44" s="78">
        <v>5.94</v>
      </c>
      <c r="T44" s="77">
        <v>2</v>
      </c>
      <c r="U44" s="78">
        <v>1.98</v>
      </c>
      <c r="V44" s="79">
        <f t="shared" si="3"/>
        <v>10.89</v>
      </c>
      <c r="W44" s="77">
        <v>1</v>
      </c>
      <c r="X44" s="78">
        <v>0.99</v>
      </c>
      <c r="Y44" s="77">
        <v>1</v>
      </c>
      <c r="Z44" s="78">
        <v>0.99</v>
      </c>
      <c r="AA44" s="80">
        <f t="shared" si="4"/>
        <v>1.98</v>
      </c>
      <c r="AB44" s="77">
        <v>4</v>
      </c>
      <c r="AC44" s="80">
        <v>3.96</v>
      </c>
      <c r="AD44" s="78"/>
    </row>
    <row r="45" spans="1:30" x14ac:dyDescent="0.25">
      <c r="A45" s="16" t="s">
        <v>94</v>
      </c>
      <c r="B45" s="16" t="s">
        <v>94</v>
      </c>
      <c r="C45" s="77">
        <f t="shared" si="0"/>
        <v>1</v>
      </c>
      <c r="D45" s="126">
        <v>1</v>
      </c>
      <c r="E45" s="77">
        <v>100</v>
      </c>
      <c r="F45" s="78">
        <v>0</v>
      </c>
      <c r="G45" s="77">
        <v>0</v>
      </c>
      <c r="H45" s="128">
        <f t="shared" si="1"/>
        <v>100</v>
      </c>
      <c r="I45" s="77">
        <v>0</v>
      </c>
      <c r="J45" s="78">
        <v>0</v>
      </c>
      <c r="K45" s="77">
        <v>0</v>
      </c>
      <c r="L45" s="78">
        <v>0</v>
      </c>
      <c r="M45" s="77">
        <v>0</v>
      </c>
      <c r="N45" s="78">
        <v>0</v>
      </c>
      <c r="O45" s="79">
        <f t="shared" si="2"/>
        <v>0</v>
      </c>
      <c r="P45" s="77">
        <v>0</v>
      </c>
      <c r="Q45" s="78">
        <v>0</v>
      </c>
      <c r="R45" s="77">
        <v>0</v>
      </c>
      <c r="S45" s="78">
        <v>0</v>
      </c>
      <c r="T45" s="77">
        <v>0</v>
      </c>
      <c r="U45" s="78">
        <v>0</v>
      </c>
      <c r="V45" s="79">
        <f t="shared" si="3"/>
        <v>0</v>
      </c>
      <c r="W45" s="77">
        <v>0</v>
      </c>
      <c r="X45" s="78">
        <v>0</v>
      </c>
      <c r="Y45" s="77">
        <v>0</v>
      </c>
      <c r="Z45" s="78">
        <v>0</v>
      </c>
      <c r="AA45" s="80">
        <f t="shared" si="4"/>
        <v>0</v>
      </c>
      <c r="AB45" s="77">
        <v>0</v>
      </c>
      <c r="AC45" s="80">
        <v>0</v>
      </c>
      <c r="AD45" s="78"/>
    </row>
    <row r="46" spans="1:30" x14ac:dyDescent="0.25">
      <c r="A46" s="16" t="s">
        <v>95</v>
      </c>
      <c r="B46" s="16" t="s">
        <v>97</v>
      </c>
      <c r="C46" s="77">
        <f t="shared" si="0"/>
        <v>35</v>
      </c>
      <c r="D46" s="126">
        <v>10</v>
      </c>
      <c r="E46" s="77">
        <v>28.57</v>
      </c>
      <c r="F46" s="78">
        <v>3</v>
      </c>
      <c r="G46" s="77">
        <v>8.57</v>
      </c>
      <c r="H46" s="128">
        <f t="shared" si="1"/>
        <v>37.14</v>
      </c>
      <c r="I46" s="77">
        <v>6</v>
      </c>
      <c r="J46" s="78">
        <v>17.14</v>
      </c>
      <c r="K46" s="77">
        <v>5</v>
      </c>
      <c r="L46" s="78">
        <v>14.29</v>
      </c>
      <c r="M46" s="77">
        <v>2</v>
      </c>
      <c r="N46" s="78">
        <v>5.71</v>
      </c>
      <c r="O46" s="79">
        <f t="shared" si="2"/>
        <v>37.14</v>
      </c>
      <c r="P46" s="77">
        <v>2</v>
      </c>
      <c r="Q46" s="78">
        <v>5.71</v>
      </c>
      <c r="R46" s="77">
        <v>2</v>
      </c>
      <c r="S46" s="78">
        <v>5.71</v>
      </c>
      <c r="T46" s="77">
        <v>0</v>
      </c>
      <c r="U46" s="78">
        <v>0</v>
      </c>
      <c r="V46" s="79">
        <f t="shared" si="3"/>
        <v>11.42</v>
      </c>
      <c r="W46" s="77">
        <v>1</v>
      </c>
      <c r="X46" s="78">
        <v>2.86</v>
      </c>
      <c r="Y46" s="77">
        <v>2</v>
      </c>
      <c r="Z46" s="78">
        <v>5.71</v>
      </c>
      <c r="AA46" s="80">
        <f t="shared" si="4"/>
        <v>8.57</v>
      </c>
      <c r="AB46" s="77">
        <v>2</v>
      </c>
      <c r="AC46" s="80">
        <v>5.71</v>
      </c>
      <c r="AD46" s="78"/>
    </row>
    <row r="47" spans="1:30" x14ac:dyDescent="0.25">
      <c r="A47" s="16" t="s">
        <v>98</v>
      </c>
      <c r="B47" s="16" t="s">
        <v>98</v>
      </c>
      <c r="C47" s="77">
        <f t="shared" si="0"/>
        <v>44</v>
      </c>
      <c r="D47" s="126">
        <v>18</v>
      </c>
      <c r="E47" s="77">
        <v>40.909999999999997</v>
      </c>
      <c r="F47" s="78">
        <v>7</v>
      </c>
      <c r="G47" s="77">
        <v>15.91</v>
      </c>
      <c r="H47" s="128">
        <f t="shared" si="1"/>
        <v>56.819999999999993</v>
      </c>
      <c r="I47" s="77">
        <v>1</v>
      </c>
      <c r="J47" s="78">
        <v>2.27</v>
      </c>
      <c r="K47" s="77">
        <v>6</v>
      </c>
      <c r="L47" s="78">
        <v>13.64</v>
      </c>
      <c r="M47" s="77">
        <v>1</v>
      </c>
      <c r="N47" s="78">
        <v>2.27</v>
      </c>
      <c r="O47" s="79">
        <f t="shared" si="2"/>
        <v>18.18</v>
      </c>
      <c r="P47" s="77">
        <v>0</v>
      </c>
      <c r="Q47" s="78">
        <v>0</v>
      </c>
      <c r="R47" s="77">
        <v>3</v>
      </c>
      <c r="S47" s="78">
        <v>6.82</v>
      </c>
      <c r="T47" s="77">
        <v>3</v>
      </c>
      <c r="U47" s="78">
        <v>6.82</v>
      </c>
      <c r="V47" s="79">
        <f t="shared" si="3"/>
        <v>13.64</v>
      </c>
      <c r="W47" s="77">
        <v>0</v>
      </c>
      <c r="X47" s="78">
        <v>0</v>
      </c>
      <c r="Y47" s="77">
        <v>3</v>
      </c>
      <c r="Z47" s="78">
        <v>6.82</v>
      </c>
      <c r="AA47" s="80">
        <f t="shared" si="4"/>
        <v>6.82</v>
      </c>
      <c r="AB47" s="77">
        <v>2</v>
      </c>
      <c r="AC47" s="80">
        <v>4.55</v>
      </c>
      <c r="AD47" s="78"/>
    </row>
    <row r="48" spans="1:30" x14ac:dyDescent="0.25">
      <c r="A48" s="16" t="s">
        <v>127</v>
      </c>
      <c r="B48" s="16" t="s">
        <v>56</v>
      </c>
      <c r="C48" s="77">
        <f t="shared" si="0"/>
        <v>7</v>
      </c>
      <c r="D48" s="126">
        <v>1</v>
      </c>
      <c r="E48" s="77">
        <v>14.29</v>
      </c>
      <c r="F48" s="78">
        <v>1</v>
      </c>
      <c r="G48" s="77">
        <v>14.29</v>
      </c>
      <c r="H48" s="128">
        <f t="shared" si="1"/>
        <v>28.58</v>
      </c>
      <c r="I48" s="77">
        <v>1</v>
      </c>
      <c r="J48" s="78">
        <v>14.29</v>
      </c>
      <c r="K48" s="77">
        <v>2</v>
      </c>
      <c r="L48" s="78">
        <v>28.57</v>
      </c>
      <c r="M48" s="77">
        <v>2</v>
      </c>
      <c r="N48" s="78">
        <v>28.57</v>
      </c>
      <c r="O48" s="79">
        <f t="shared" si="2"/>
        <v>71.430000000000007</v>
      </c>
      <c r="P48" s="77">
        <v>0</v>
      </c>
      <c r="Q48" s="78">
        <v>0</v>
      </c>
      <c r="R48" s="77">
        <v>0</v>
      </c>
      <c r="S48" s="78">
        <v>0</v>
      </c>
      <c r="T48" s="77">
        <v>0</v>
      </c>
      <c r="U48" s="78">
        <v>0</v>
      </c>
      <c r="V48" s="79">
        <f t="shared" si="3"/>
        <v>0</v>
      </c>
      <c r="W48" s="77">
        <v>0</v>
      </c>
      <c r="X48" s="78">
        <v>0</v>
      </c>
      <c r="Y48" s="77">
        <v>0</v>
      </c>
      <c r="Z48" s="78">
        <v>0</v>
      </c>
      <c r="AA48" s="80">
        <f t="shared" si="4"/>
        <v>0</v>
      </c>
      <c r="AB48" s="77">
        <v>0</v>
      </c>
      <c r="AC48" s="80">
        <v>0</v>
      </c>
      <c r="AD48" s="78"/>
    </row>
    <row r="49" spans="1:30" x14ac:dyDescent="0.25">
      <c r="A49" s="16" t="s">
        <v>101</v>
      </c>
      <c r="B49" s="16" t="s">
        <v>101</v>
      </c>
      <c r="C49" s="77">
        <f t="shared" si="0"/>
        <v>10</v>
      </c>
      <c r="D49" s="126">
        <v>8</v>
      </c>
      <c r="E49" s="77">
        <v>80</v>
      </c>
      <c r="F49" s="78">
        <v>0</v>
      </c>
      <c r="G49" s="77">
        <v>0</v>
      </c>
      <c r="H49" s="128">
        <f t="shared" si="1"/>
        <v>80</v>
      </c>
      <c r="I49" s="77">
        <v>1</v>
      </c>
      <c r="J49" s="78">
        <v>10</v>
      </c>
      <c r="K49" s="77">
        <v>0</v>
      </c>
      <c r="L49" s="78">
        <v>0</v>
      </c>
      <c r="M49" s="77">
        <v>0</v>
      </c>
      <c r="N49" s="78">
        <v>0</v>
      </c>
      <c r="O49" s="79">
        <f t="shared" si="2"/>
        <v>10</v>
      </c>
      <c r="P49" s="77">
        <v>1</v>
      </c>
      <c r="Q49" s="78">
        <v>10</v>
      </c>
      <c r="R49" s="77">
        <v>0</v>
      </c>
      <c r="S49" s="78">
        <v>0</v>
      </c>
      <c r="T49" s="77">
        <v>0</v>
      </c>
      <c r="U49" s="78">
        <v>0</v>
      </c>
      <c r="V49" s="79">
        <f t="shared" si="3"/>
        <v>10</v>
      </c>
      <c r="W49" s="77">
        <v>0</v>
      </c>
      <c r="X49" s="78">
        <v>0</v>
      </c>
      <c r="Y49" s="77">
        <v>0</v>
      </c>
      <c r="Z49" s="78">
        <v>0</v>
      </c>
      <c r="AA49" s="80">
        <f t="shared" si="4"/>
        <v>0</v>
      </c>
      <c r="AB49" s="77">
        <v>0</v>
      </c>
      <c r="AC49" s="80">
        <v>0</v>
      </c>
      <c r="AD49" s="78"/>
    </row>
    <row r="50" spans="1:30" x14ac:dyDescent="0.25">
      <c r="A50" s="16" t="s">
        <v>128</v>
      </c>
      <c r="B50" s="16" t="s">
        <v>86</v>
      </c>
      <c r="C50" s="77">
        <f t="shared" si="0"/>
        <v>63</v>
      </c>
      <c r="D50" s="126">
        <v>14</v>
      </c>
      <c r="E50" s="77">
        <v>22.22</v>
      </c>
      <c r="F50" s="78">
        <v>7</v>
      </c>
      <c r="G50" s="77">
        <v>11.11</v>
      </c>
      <c r="H50" s="128">
        <f t="shared" si="1"/>
        <v>33.33</v>
      </c>
      <c r="I50" s="77">
        <v>6</v>
      </c>
      <c r="J50" s="78">
        <v>9.52</v>
      </c>
      <c r="K50" s="77">
        <v>8</v>
      </c>
      <c r="L50" s="78">
        <v>12.7</v>
      </c>
      <c r="M50" s="77">
        <v>5</v>
      </c>
      <c r="N50" s="78">
        <v>7.94</v>
      </c>
      <c r="O50" s="79">
        <f t="shared" si="2"/>
        <v>30.16</v>
      </c>
      <c r="P50" s="77">
        <v>3</v>
      </c>
      <c r="Q50" s="78">
        <v>4.76</v>
      </c>
      <c r="R50" s="77">
        <v>5</v>
      </c>
      <c r="S50" s="78">
        <v>7.94</v>
      </c>
      <c r="T50" s="77">
        <v>3</v>
      </c>
      <c r="U50" s="78">
        <v>4.76</v>
      </c>
      <c r="V50" s="79">
        <f t="shared" si="3"/>
        <v>17.46</v>
      </c>
      <c r="W50" s="77">
        <v>4</v>
      </c>
      <c r="X50" s="78">
        <v>6.35</v>
      </c>
      <c r="Y50" s="77">
        <v>3</v>
      </c>
      <c r="Z50" s="78">
        <v>4.76</v>
      </c>
      <c r="AA50" s="80">
        <f t="shared" si="4"/>
        <v>11.11</v>
      </c>
      <c r="AB50" s="77">
        <v>5</v>
      </c>
      <c r="AC50" s="80">
        <v>7.94</v>
      </c>
      <c r="AD50" s="78"/>
    </row>
    <row r="51" spans="1:30" x14ac:dyDescent="0.25">
      <c r="A51" s="112"/>
      <c r="B51" s="112" t="s">
        <v>134</v>
      </c>
      <c r="C51" s="77">
        <f t="shared" si="0"/>
        <v>15</v>
      </c>
      <c r="D51" s="127">
        <v>4</v>
      </c>
      <c r="E51" s="77">
        <v>26.67</v>
      </c>
      <c r="F51" s="78">
        <v>2</v>
      </c>
      <c r="G51" s="77">
        <v>13.33</v>
      </c>
      <c r="H51" s="128">
        <f t="shared" si="1"/>
        <v>40</v>
      </c>
      <c r="I51" s="77">
        <v>4</v>
      </c>
      <c r="J51" s="78">
        <v>26.67</v>
      </c>
      <c r="K51" s="77">
        <v>1</v>
      </c>
      <c r="L51" s="78">
        <v>6.67</v>
      </c>
      <c r="M51" s="77">
        <v>0</v>
      </c>
      <c r="N51" s="78">
        <v>0</v>
      </c>
      <c r="O51" s="79">
        <f t="shared" si="2"/>
        <v>33.340000000000003</v>
      </c>
      <c r="P51" s="77">
        <v>1</v>
      </c>
      <c r="Q51" s="78">
        <v>6.67</v>
      </c>
      <c r="R51" s="77">
        <v>1</v>
      </c>
      <c r="S51" s="78">
        <v>6.67</v>
      </c>
      <c r="T51" s="77">
        <v>1</v>
      </c>
      <c r="U51" s="78">
        <v>6.67</v>
      </c>
      <c r="V51" s="79">
        <f t="shared" si="3"/>
        <v>20.009999999999998</v>
      </c>
      <c r="W51" s="77">
        <v>1</v>
      </c>
      <c r="X51" s="78">
        <v>6.67</v>
      </c>
      <c r="Y51" s="77">
        <v>0</v>
      </c>
      <c r="Z51" s="78">
        <v>0</v>
      </c>
      <c r="AA51" s="80">
        <f t="shared" si="4"/>
        <v>6.67</v>
      </c>
      <c r="AB51" s="77">
        <v>0</v>
      </c>
      <c r="AC51" s="80">
        <v>0</v>
      </c>
      <c r="AD51" s="78"/>
    </row>
    <row r="52" spans="1:30" x14ac:dyDescent="0.25">
      <c r="A52" s="112"/>
      <c r="B52" s="112" t="s">
        <v>104</v>
      </c>
      <c r="C52" s="77">
        <f t="shared" si="0"/>
        <v>12</v>
      </c>
      <c r="D52" s="127">
        <v>5</v>
      </c>
      <c r="E52" s="77">
        <v>41.67</v>
      </c>
      <c r="F52" s="78">
        <v>0</v>
      </c>
      <c r="G52" s="77">
        <v>0</v>
      </c>
      <c r="H52" s="128">
        <f t="shared" si="1"/>
        <v>41.67</v>
      </c>
      <c r="I52" s="77">
        <v>1</v>
      </c>
      <c r="J52" s="78">
        <v>8.33</v>
      </c>
      <c r="K52" s="77">
        <v>0</v>
      </c>
      <c r="L52" s="78">
        <v>0</v>
      </c>
      <c r="M52" s="77">
        <v>2</v>
      </c>
      <c r="N52" s="78">
        <v>16.670000000000002</v>
      </c>
      <c r="O52" s="79">
        <f t="shared" si="2"/>
        <v>25</v>
      </c>
      <c r="P52" s="77">
        <v>0</v>
      </c>
      <c r="Q52" s="78">
        <v>0</v>
      </c>
      <c r="R52" s="77">
        <v>0</v>
      </c>
      <c r="S52" s="78">
        <v>0</v>
      </c>
      <c r="T52" s="77">
        <v>1</v>
      </c>
      <c r="U52" s="78">
        <v>8.33</v>
      </c>
      <c r="V52" s="79">
        <f t="shared" si="3"/>
        <v>8.33</v>
      </c>
      <c r="W52" s="77">
        <v>2</v>
      </c>
      <c r="X52" s="78">
        <v>16.670000000000002</v>
      </c>
      <c r="Y52" s="77">
        <v>1</v>
      </c>
      <c r="Z52" s="78">
        <v>8.33</v>
      </c>
      <c r="AA52" s="80">
        <f t="shared" si="4"/>
        <v>25</v>
      </c>
      <c r="AB52" s="77">
        <v>0</v>
      </c>
      <c r="AC52" s="80">
        <v>0</v>
      </c>
      <c r="AD52" s="78"/>
    </row>
    <row r="53" spans="1:30" x14ac:dyDescent="0.25">
      <c r="A53" s="112"/>
      <c r="B53" s="112" t="s">
        <v>108</v>
      </c>
      <c r="C53" s="77">
        <f t="shared" si="0"/>
        <v>1</v>
      </c>
      <c r="D53" s="127">
        <v>1</v>
      </c>
      <c r="E53" s="77">
        <v>100</v>
      </c>
      <c r="F53" s="78">
        <v>0</v>
      </c>
      <c r="G53" s="77">
        <v>0</v>
      </c>
      <c r="H53" s="128">
        <f t="shared" si="1"/>
        <v>100</v>
      </c>
      <c r="I53" s="77">
        <v>0</v>
      </c>
      <c r="J53" s="78">
        <v>0</v>
      </c>
      <c r="K53" s="77">
        <v>0</v>
      </c>
      <c r="L53" s="78">
        <v>0</v>
      </c>
      <c r="M53" s="77">
        <v>0</v>
      </c>
      <c r="N53" s="78">
        <v>0</v>
      </c>
      <c r="O53" s="79">
        <f t="shared" si="2"/>
        <v>0</v>
      </c>
      <c r="P53" s="77">
        <v>0</v>
      </c>
      <c r="Q53" s="78">
        <v>0</v>
      </c>
      <c r="R53" s="77">
        <v>0</v>
      </c>
      <c r="S53" s="78">
        <v>0</v>
      </c>
      <c r="T53" s="77">
        <v>0</v>
      </c>
      <c r="U53" s="78">
        <v>0</v>
      </c>
      <c r="V53" s="79">
        <f t="shared" si="3"/>
        <v>0</v>
      </c>
      <c r="W53" s="77">
        <v>0</v>
      </c>
      <c r="X53" s="78">
        <v>0</v>
      </c>
      <c r="Y53" s="77">
        <v>0</v>
      </c>
      <c r="Z53" s="78">
        <v>0</v>
      </c>
      <c r="AA53" s="80">
        <f t="shared" si="4"/>
        <v>0</v>
      </c>
      <c r="AB53" s="77">
        <v>0</v>
      </c>
      <c r="AC53" s="80">
        <v>0</v>
      </c>
      <c r="AD53" s="78"/>
    </row>
    <row r="54" spans="1:30" x14ac:dyDescent="0.25">
      <c r="A54" s="112"/>
      <c r="B54" s="112" t="s">
        <v>109</v>
      </c>
      <c r="C54" s="77">
        <f t="shared" si="0"/>
        <v>6</v>
      </c>
      <c r="D54" s="127">
        <v>1</v>
      </c>
      <c r="E54" s="77">
        <v>16.670000000000002</v>
      </c>
      <c r="F54" s="78">
        <v>1</v>
      </c>
      <c r="G54" s="77">
        <v>16.670000000000002</v>
      </c>
      <c r="H54" s="128">
        <f t="shared" si="1"/>
        <v>33.340000000000003</v>
      </c>
      <c r="I54" s="77">
        <v>0</v>
      </c>
      <c r="J54" s="78">
        <v>0</v>
      </c>
      <c r="K54" s="77">
        <v>0</v>
      </c>
      <c r="L54" s="78">
        <v>0</v>
      </c>
      <c r="M54" s="77">
        <v>1</v>
      </c>
      <c r="N54" s="78">
        <v>16.670000000000002</v>
      </c>
      <c r="O54" s="79">
        <f t="shared" si="2"/>
        <v>16.670000000000002</v>
      </c>
      <c r="P54" s="77">
        <v>1</v>
      </c>
      <c r="Q54" s="78">
        <v>16.670000000000002</v>
      </c>
      <c r="R54" s="77">
        <v>1</v>
      </c>
      <c r="S54" s="78">
        <v>16.670000000000002</v>
      </c>
      <c r="T54" s="77">
        <v>0</v>
      </c>
      <c r="U54" s="78">
        <v>0</v>
      </c>
      <c r="V54" s="79">
        <f t="shared" si="3"/>
        <v>33.340000000000003</v>
      </c>
      <c r="W54" s="77">
        <v>0</v>
      </c>
      <c r="X54" s="78">
        <v>0</v>
      </c>
      <c r="Y54" s="77">
        <v>0</v>
      </c>
      <c r="Z54" s="78">
        <v>0</v>
      </c>
      <c r="AA54" s="80">
        <f t="shared" si="4"/>
        <v>0</v>
      </c>
      <c r="AB54" s="77">
        <v>1</v>
      </c>
      <c r="AC54" s="80">
        <v>16.670000000000002</v>
      </c>
      <c r="AD54" s="78"/>
    </row>
    <row r="55" spans="1:30" ht="15.75" thickBot="1" x14ac:dyDescent="0.3">
      <c r="A55" s="32" t="s">
        <v>110</v>
      </c>
      <c r="B55" s="32"/>
      <c r="C55" s="78">
        <f>SUM(C8:C54)</f>
        <v>1332</v>
      </c>
      <c r="D55" s="78">
        <f>SUM(D8:D54)</f>
        <v>525</v>
      </c>
      <c r="E55" s="81">
        <f>(D55/C55)</f>
        <v>0.39414414414414417</v>
      </c>
      <c r="F55" s="78">
        <f>SUM(F8:F54)</f>
        <v>170</v>
      </c>
      <c r="G55" s="81">
        <f>(F55/C55)</f>
        <v>0.12762762762762764</v>
      </c>
      <c r="H55" s="129">
        <f>SUM(E55,G55)</f>
        <v>0.52177177177177181</v>
      </c>
      <c r="I55" s="78">
        <f>SUM(I8:I54)</f>
        <v>144</v>
      </c>
      <c r="J55" s="81">
        <f>(I55/C55)</f>
        <v>0.10810810810810811</v>
      </c>
      <c r="K55" s="78">
        <f>SUM(K8:K54)</f>
        <v>168</v>
      </c>
      <c r="L55" s="81">
        <f>(K55/C55)</f>
        <v>0.12612612612612611</v>
      </c>
      <c r="M55" s="78">
        <f>SUM(M8:M54)</f>
        <v>93</v>
      </c>
      <c r="N55" s="81">
        <f>(M55/C55)</f>
        <v>6.9819819819819814E-2</v>
      </c>
      <c r="O55" s="81">
        <f>(J55+L55+N55)</f>
        <v>0.30405405405405406</v>
      </c>
      <c r="P55" s="78">
        <f>SUM(P8:P54)</f>
        <v>50</v>
      </c>
      <c r="Q55" s="81">
        <f>(P55/C55)</f>
        <v>3.7537537537537538E-2</v>
      </c>
      <c r="R55" s="78">
        <f>SUM(R8:R54)</f>
        <v>62</v>
      </c>
      <c r="S55" s="81">
        <f>(R55/C55)</f>
        <v>4.6546546546546545E-2</v>
      </c>
      <c r="T55" s="78">
        <f>SUM(T8:T54)</f>
        <v>30</v>
      </c>
      <c r="U55" s="81">
        <f>(T55/C55)</f>
        <v>2.2522522522522521E-2</v>
      </c>
      <c r="V55" s="81">
        <f>(Q55+S55+U55)</f>
        <v>0.10660660660660659</v>
      </c>
      <c r="W55" s="78">
        <f>SUM(W8:W54)</f>
        <v>18</v>
      </c>
      <c r="X55" s="81">
        <f>(W55/C55)</f>
        <v>1.3513513513513514E-2</v>
      </c>
      <c r="Y55" s="78">
        <f>SUM(Y8:Y54)</f>
        <v>27</v>
      </c>
      <c r="Z55" s="81">
        <f>(Y55/C55)</f>
        <v>2.0270270270270271E-2</v>
      </c>
      <c r="AA55" s="81">
        <f>(X55+Z55)</f>
        <v>3.3783783783783786E-2</v>
      </c>
      <c r="AB55" s="78">
        <f>SUM(AB8:AB54)</f>
        <v>45</v>
      </c>
      <c r="AC55" s="81">
        <f>(AB55/C55)</f>
        <v>3.3783783783783786E-2</v>
      </c>
      <c r="AD55" s="78"/>
    </row>
    <row r="56" spans="1:30" ht="15.75" thickTop="1" x14ac:dyDescent="0.25">
      <c r="A56" s="111"/>
      <c r="B56" s="111"/>
      <c r="C56" s="113"/>
      <c r="D56" s="113"/>
      <c r="E56" s="114"/>
      <c r="F56" s="113"/>
      <c r="G56" s="113"/>
      <c r="H56" s="113"/>
      <c r="I56" s="113"/>
      <c r="J56" s="114"/>
      <c r="K56" s="113"/>
      <c r="L56" s="114"/>
      <c r="M56" s="113"/>
      <c r="N56" s="114"/>
      <c r="O56" s="114"/>
      <c r="P56" s="113"/>
      <c r="Q56" s="114"/>
      <c r="R56" s="113"/>
      <c r="S56" s="114"/>
      <c r="T56" s="113"/>
      <c r="U56" s="114"/>
      <c r="V56" s="114"/>
      <c r="W56" s="113"/>
      <c r="X56" s="114"/>
      <c r="Y56" s="113"/>
      <c r="Z56" s="114"/>
      <c r="AA56" s="114"/>
      <c r="AB56" s="113"/>
      <c r="AC56" s="114"/>
      <c r="AD56" s="113"/>
    </row>
    <row r="57" spans="1:30" x14ac:dyDescent="0.25">
      <c r="A57" s="111"/>
      <c r="B57" s="111"/>
      <c r="C57" s="113"/>
      <c r="D57" s="113"/>
      <c r="E57" s="114"/>
      <c r="F57" s="113"/>
      <c r="G57" s="113"/>
      <c r="H57" s="113"/>
      <c r="I57" s="113"/>
      <c r="J57" s="114"/>
      <c r="K57" s="113"/>
      <c r="L57" s="114"/>
      <c r="M57" s="113"/>
      <c r="N57" s="114"/>
      <c r="O57" s="114"/>
      <c r="P57" s="113"/>
      <c r="Q57" s="114"/>
      <c r="R57" s="113"/>
      <c r="S57" s="114"/>
      <c r="T57" s="113"/>
      <c r="U57" s="114"/>
      <c r="V57" s="114"/>
      <c r="W57" s="113"/>
      <c r="X57" s="114"/>
      <c r="Y57" s="113"/>
      <c r="Z57" s="114"/>
      <c r="AA57" s="114"/>
      <c r="AB57" s="113"/>
      <c r="AC57" s="114"/>
      <c r="AD57" s="113"/>
    </row>
    <row r="58" spans="1:30" x14ac:dyDescent="0.25">
      <c r="A58" s="111"/>
      <c r="B58" s="111"/>
      <c r="C58" s="113"/>
      <c r="D58" s="113"/>
      <c r="E58" s="114"/>
      <c r="F58" s="113"/>
      <c r="G58" s="113"/>
      <c r="H58" s="113"/>
      <c r="I58" s="113"/>
      <c r="J58" s="114"/>
      <c r="K58" s="113"/>
      <c r="L58" s="114"/>
      <c r="M58" s="113"/>
      <c r="N58" s="114"/>
      <c r="O58" s="114"/>
      <c r="P58" s="113"/>
      <c r="Q58" s="114"/>
      <c r="R58" s="113"/>
      <c r="S58" s="114"/>
      <c r="T58" s="113"/>
      <c r="U58" s="114"/>
      <c r="V58" s="114"/>
      <c r="W58" s="113"/>
      <c r="X58" s="114"/>
      <c r="Y58" s="113"/>
      <c r="Z58" s="114"/>
      <c r="AA58" s="114"/>
      <c r="AB58" s="113"/>
      <c r="AC58" s="114"/>
      <c r="AD58" s="113"/>
    </row>
    <row r="61" spans="1:30" x14ac:dyDescent="0.25">
      <c r="A61" s="133" t="s">
        <v>111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0" x14ac:dyDescent="0.25">
      <c r="A62" s="35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35"/>
      <c r="Z62" s="35"/>
      <c r="AA62" s="35"/>
      <c r="AB62" s="35"/>
      <c r="AC62" s="35"/>
      <c r="AD62" s="36"/>
    </row>
    <row r="63" spans="1:30" ht="15.75" thickBot="1" x14ac:dyDescent="0.3">
      <c r="A63" s="5" t="s">
        <v>112</v>
      </c>
      <c r="B63" s="5"/>
      <c r="C63" s="6" t="s">
        <v>5</v>
      </c>
      <c r="D63" s="6"/>
      <c r="E63" s="6" t="s">
        <v>6</v>
      </c>
      <c r="F63" s="6" t="s">
        <v>7</v>
      </c>
      <c r="G63" s="6" t="s">
        <v>136</v>
      </c>
      <c r="H63" s="37" t="s">
        <v>9</v>
      </c>
      <c r="I63" s="6" t="s">
        <v>10</v>
      </c>
      <c r="J63" s="6" t="s">
        <v>11</v>
      </c>
      <c r="K63" s="6" t="s">
        <v>12</v>
      </c>
      <c r="L63" s="6" t="s">
        <v>13</v>
      </c>
      <c r="M63" s="6" t="s">
        <v>14</v>
      </c>
      <c r="N63" s="6" t="s">
        <v>15</v>
      </c>
      <c r="O63" s="37" t="s">
        <v>16</v>
      </c>
      <c r="P63" s="6" t="s">
        <v>17</v>
      </c>
      <c r="Q63" s="6" t="s">
        <v>18</v>
      </c>
      <c r="R63" s="6" t="s">
        <v>19</v>
      </c>
      <c r="S63" s="6" t="s">
        <v>20</v>
      </c>
      <c r="T63" s="6" t="s">
        <v>21</v>
      </c>
      <c r="U63" s="6" t="s">
        <v>22</v>
      </c>
      <c r="V63" s="37" t="s">
        <v>23</v>
      </c>
      <c r="W63" s="6" t="s">
        <v>24</v>
      </c>
      <c r="X63" s="6" t="s">
        <v>25</v>
      </c>
      <c r="Y63" s="6" t="s">
        <v>26</v>
      </c>
      <c r="Z63" s="6" t="s">
        <v>27</v>
      </c>
      <c r="AA63" s="37" t="s">
        <v>28</v>
      </c>
      <c r="AB63" s="6" t="s">
        <v>29</v>
      </c>
      <c r="AC63" s="37" t="s">
        <v>30</v>
      </c>
      <c r="AD63" s="8" t="s">
        <v>31</v>
      </c>
    </row>
    <row r="64" spans="1:30" ht="15.75" thickTop="1" x14ac:dyDescent="0.25">
      <c r="A64" s="38" t="s">
        <v>113</v>
      </c>
      <c r="B64" s="39"/>
      <c r="C64" s="40"/>
      <c r="D64" s="40"/>
      <c r="E64" s="41"/>
      <c r="F64" s="40"/>
      <c r="G64" s="40"/>
      <c r="H64" s="124"/>
      <c r="I64" s="40"/>
      <c r="J64" s="48"/>
      <c r="K64" s="40"/>
      <c r="L64" s="48"/>
      <c r="M64" s="40"/>
      <c r="N64" s="48"/>
      <c r="O64" s="43"/>
      <c r="P64" s="40"/>
      <c r="Q64" s="48"/>
      <c r="R64" s="40"/>
      <c r="S64" s="48"/>
      <c r="T64" s="40"/>
      <c r="U64" s="48"/>
      <c r="V64" s="43"/>
      <c r="W64" s="40"/>
      <c r="X64" s="48"/>
      <c r="Y64" s="40"/>
      <c r="Z64" s="48"/>
      <c r="AA64" s="43"/>
      <c r="AB64" s="40"/>
      <c r="AC64" s="43"/>
      <c r="AD64" s="40"/>
    </row>
    <row r="65" spans="1:30" x14ac:dyDescent="0.25">
      <c r="A65" s="45" t="s">
        <v>114</v>
      </c>
      <c r="B65" s="46"/>
      <c r="C65" s="19"/>
      <c r="D65" s="15"/>
      <c r="E65" s="82"/>
      <c r="F65" s="19"/>
      <c r="G65" s="15"/>
      <c r="H65" s="125"/>
      <c r="I65" s="19"/>
      <c r="J65" s="18"/>
      <c r="K65" s="19"/>
      <c r="L65" s="18"/>
      <c r="M65" s="19"/>
      <c r="N65" s="18"/>
      <c r="O65" s="20"/>
      <c r="P65" s="19"/>
      <c r="Q65" s="18"/>
      <c r="R65" s="19"/>
      <c r="S65" s="18"/>
      <c r="T65" s="19"/>
      <c r="U65" s="18"/>
      <c r="V65" s="20"/>
      <c r="W65" s="19"/>
      <c r="X65" s="18"/>
      <c r="Y65" s="19"/>
      <c r="Z65" s="18"/>
      <c r="AA65" s="20"/>
      <c r="AB65" s="19"/>
      <c r="AC65" s="20"/>
      <c r="AD65" s="29"/>
    </row>
    <row r="66" spans="1:30" x14ac:dyDescent="0.25">
      <c r="A66" s="45" t="s">
        <v>115</v>
      </c>
      <c r="B66" s="46"/>
      <c r="C66" s="19"/>
      <c r="D66" s="15"/>
      <c r="E66" s="82"/>
      <c r="F66" s="19"/>
      <c r="G66" s="15"/>
      <c r="H66" s="125"/>
      <c r="I66" s="19"/>
      <c r="J66" s="18"/>
      <c r="K66" s="19"/>
      <c r="L66" s="18"/>
      <c r="M66" s="19"/>
      <c r="N66" s="18"/>
      <c r="O66" s="20"/>
      <c r="P66" s="19"/>
      <c r="Q66" s="18"/>
      <c r="R66" s="19"/>
      <c r="S66" s="18"/>
      <c r="T66" s="19"/>
      <c r="U66" s="18"/>
      <c r="V66" s="20"/>
      <c r="W66" s="19"/>
      <c r="X66" s="18"/>
      <c r="Y66" s="19"/>
      <c r="Z66" s="18"/>
      <c r="AA66" s="20"/>
      <c r="AB66" s="19"/>
      <c r="AC66" s="20"/>
      <c r="AD66" s="29"/>
    </row>
    <row r="69" spans="1:30" x14ac:dyDescent="0.25">
      <c r="A69" s="88" t="s">
        <v>129</v>
      </c>
    </row>
  </sheetData>
  <sortState ref="A8:AD50">
    <sortCondition ref="B8"/>
  </sortState>
  <mergeCells count="5">
    <mergeCell ref="A1:AD1"/>
    <mergeCell ref="A2:AD2"/>
    <mergeCell ref="A4:AD4"/>
    <mergeCell ref="A61:AD61"/>
    <mergeCell ref="B62:X6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D1" workbookViewId="0">
      <selection activeCell="AB7" sqref="AB7"/>
    </sheetView>
  </sheetViews>
  <sheetFormatPr defaultRowHeight="15" x14ac:dyDescent="0.25"/>
  <sheetData>
    <row r="1" spans="1:28" ht="25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132" t="s">
        <v>143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49" t="s">
        <v>112</v>
      </c>
      <c r="B7" s="49" t="s">
        <v>3</v>
      </c>
      <c r="C7" s="50" t="s">
        <v>116</v>
      </c>
      <c r="D7" s="50" t="s">
        <v>5</v>
      </c>
      <c r="E7" s="50" t="s">
        <v>6</v>
      </c>
      <c r="F7" s="50" t="s">
        <v>7</v>
      </c>
      <c r="G7" s="50" t="s">
        <v>8</v>
      </c>
      <c r="H7" s="51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50" t="s">
        <v>14</v>
      </c>
      <c r="N7" s="50" t="s">
        <v>15</v>
      </c>
      <c r="O7" s="51" t="s">
        <v>117</v>
      </c>
      <c r="P7" s="50" t="s">
        <v>17</v>
      </c>
      <c r="Q7" s="50" t="s">
        <v>18</v>
      </c>
      <c r="R7" s="50" t="s">
        <v>19</v>
      </c>
      <c r="S7" s="50" t="s">
        <v>20</v>
      </c>
      <c r="T7" s="50" t="s">
        <v>21</v>
      </c>
      <c r="U7" s="50" t="s">
        <v>22</v>
      </c>
      <c r="V7" s="51" t="s">
        <v>23</v>
      </c>
      <c r="W7" s="50" t="s">
        <v>26</v>
      </c>
      <c r="X7" s="50" t="s">
        <v>27</v>
      </c>
      <c r="Y7" s="51" t="s">
        <v>28</v>
      </c>
      <c r="Z7" s="50" t="s">
        <v>29</v>
      </c>
      <c r="AA7" s="51" t="s">
        <v>30</v>
      </c>
      <c r="AB7" s="50"/>
    </row>
    <row r="8" spans="1:28" x14ac:dyDescent="0.25">
      <c r="A8" s="52" t="s">
        <v>115</v>
      </c>
      <c r="B8" s="52" t="s">
        <v>118</v>
      </c>
      <c r="C8" s="53">
        <f>SUM(D8,F8,I8,K8,M8,P8,R8)</f>
        <v>91</v>
      </c>
      <c r="D8" s="83">
        <v>61</v>
      </c>
      <c r="E8" s="84">
        <v>67.032967032966994</v>
      </c>
      <c r="F8" s="83">
        <v>21</v>
      </c>
      <c r="G8" s="84">
        <v>23.076923076923102</v>
      </c>
      <c r="H8" s="85">
        <f>SUM(E8+G8)</f>
        <v>90.109890109890102</v>
      </c>
      <c r="I8" s="83">
        <v>3</v>
      </c>
      <c r="J8" s="84">
        <v>3.2967032967033001</v>
      </c>
      <c r="K8" s="83">
        <v>5</v>
      </c>
      <c r="L8" s="84">
        <v>5.4945054945054901</v>
      </c>
      <c r="M8" s="83">
        <v>0</v>
      </c>
      <c r="N8" s="84">
        <v>0</v>
      </c>
      <c r="O8" s="85">
        <f>SUM(J8,L8,N8)</f>
        <v>8.7912087912087902</v>
      </c>
      <c r="P8" s="83">
        <v>1</v>
      </c>
      <c r="Q8" s="84">
        <v>1.0989010989011001</v>
      </c>
      <c r="R8" s="83">
        <v>0</v>
      </c>
      <c r="S8" s="84">
        <v>0</v>
      </c>
      <c r="T8" s="54"/>
      <c r="U8" s="84"/>
      <c r="V8" s="85">
        <f>SUM(Q8,S8)</f>
        <v>1.0989010989011001</v>
      </c>
      <c r="W8" s="86"/>
      <c r="X8" s="84"/>
      <c r="Y8" s="85"/>
      <c r="Z8" s="53"/>
      <c r="AA8" s="69"/>
      <c r="AB8" s="53"/>
    </row>
    <row r="9" spans="1:28" x14ac:dyDescent="0.25">
      <c r="A9" s="52" t="s">
        <v>115</v>
      </c>
      <c r="B9" s="52" t="s">
        <v>119</v>
      </c>
      <c r="C9" s="53">
        <f t="shared" ref="C9:C14" si="0">SUM(D9,F9,I9,K9,M9,P9,R9)</f>
        <v>26</v>
      </c>
      <c r="D9" s="83">
        <v>25</v>
      </c>
      <c r="E9" s="84">
        <v>96.153846153846203</v>
      </c>
      <c r="F9" s="83">
        <v>1</v>
      </c>
      <c r="G9" s="84">
        <v>3.8461538461538498</v>
      </c>
      <c r="H9" s="85">
        <f t="shared" ref="H9:H14" si="1">SUM(E9+G9)</f>
        <v>100.00000000000006</v>
      </c>
      <c r="I9" s="83">
        <v>0</v>
      </c>
      <c r="J9" s="84">
        <v>0</v>
      </c>
      <c r="K9" s="83">
        <v>0</v>
      </c>
      <c r="L9" s="84">
        <v>0</v>
      </c>
      <c r="M9" s="83">
        <v>0</v>
      </c>
      <c r="N9" s="84">
        <v>0</v>
      </c>
      <c r="O9" s="85">
        <f t="shared" ref="O9:O14" si="2">SUM(J9,L9,N9)</f>
        <v>0</v>
      </c>
      <c r="P9" s="83">
        <v>0</v>
      </c>
      <c r="Q9" s="84">
        <v>0</v>
      </c>
      <c r="R9" s="83">
        <v>0</v>
      </c>
      <c r="S9" s="84">
        <v>0</v>
      </c>
      <c r="T9" s="54"/>
      <c r="U9" s="84"/>
      <c r="V9" s="85">
        <f t="shared" ref="V9:V14" si="3">SUM(Q9,S9)</f>
        <v>0</v>
      </c>
      <c r="W9" s="86"/>
      <c r="X9" s="84"/>
      <c r="Y9" s="85"/>
      <c r="Z9" s="53"/>
      <c r="AA9" s="69"/>
      <c r="AB9" s="53"/>
    </row>
    <row r="10" spans="1:28" x14ac:dyDescent="0.25">
      <c r="A10" s="52" t="s">
        <v>115</v>
      </c>
      <c r="B10" s="52" t="s">
        <v>69</v>
      </c>
      <c r="C10" s="53">
        <f t="shared" si="0"/>
        <v>36</v>
      </c>
      <c r="D10" s="83">
        <v>35</v>
      </c>
      <c r="E10" s="84">
        <v>97.2222222222222</v>
      </c>
      <c r="F10" s="83">
        <v>0</v>
      </c>
      <c r="G10" s="84">
        <v>0</v>
      </c>
      <c r="H10" s="85">
        <f t="shared" si="1"/>
        <v>97.2222222222222</v>
      </c>
      <c r="I10" s="83">
        <v>0</v>
      </c>
      <c r="J10" s="84">
        <v>0</v>
      </c>
      <c r="K10" s="83">
        <v>1</v>
      </c>
      <c r="L10" s="84">
        <v>2.7777777777777799</v>
      </c>
      <c r="M10" s="83">
        <v>0</v>
      </c>
      <c r="N10" s="84">
        <v>0</v>
      </c>
      <c r="O10" s="85">
        <f t="shared" si="2"/>
        <v>2.7777777777777799</v>
      </c>
      <c r="P10" s="83">
        <v>0</v>
      </c>
      <c r="Q10" s="84">
        <v>0</v>
      </c>
      <c r="R10" s="83">
        <v>0</v>
      </c>
      <c r="S10" s="84">
        <v>0</v>
      </c>
      <c r="T10" s="54"/>
      <c r="U10" s="84"/>
      <c r="V10" s="85">
        <f t="shared" si="3"/>
        <v>0</v>
      </c>
      <c r="W10" s="86"/>
      <c r="X10" s="84"/>
      <c r="Y10" s="85"/>
      <c r="Z10" s="53"/>
      <c r="AA10" s="69"/>
      <c r="AB10" s="53"/>
    </row>
    <row r="11" spans="1:28" x14ac:dyDescent="0.25">
      <c r="A11" s="52" t="s">
        <v>115</v>
      </c>
      <c r="B11" s="52" t="s">
        <v>59</v>
      </c>
      <c r="C11" s="53">
        <f t="shared" si="0"/>
        <v>17</v>
      </c>
      <c r="D11" s="83">
        <v>14</v>
      </c>
      <c r="E11" s="84">
        <v>82.352941176470594</v>
      </c>
      <c r="F11" s="83">
        <v>0</v>
      </c>
      <c r="G11" s="84">
        <v>0</v>
      </c>
      <c r="H11" s="85">
        <f t="shared" si="1"/>
        <v>82.352941176470594</v>
      </c>
      <c r="I11" s="83">
        <v>0</v>
      </c>
      <c r="J11" s="84">
        <v>0</v>
      </c>
      <c r="K11" s="83">
        <v>3</v>
      </c>
      <c r="L11" s="84">
        <v>17.647058823529399</v>
      </c>
      <c r="M11" s="83">
        <v>0</v>
      </c>
      <c r="N11" s="84">
        <v>0</v>
      </c>
      <c r="O11" s="85">
        <f t="shared" si="2"/>
        <v>17.647058823529399</v>
      </c>
      <c r="P11" s="83">
        <v>0</v>
      </c>
      <c r="Q11" s="84">
        <v>0</v>
      </c>
      <c r="R11" s="83">
        <v>0</v>
      </c>
      <c r="S11" s="84">
        <v>0</v>
      </c>
      <c r="T11" s="54"/>
      <c r="U11" s="84"/>
      <c r="V11" s="85">
        <f t="shared" si="3"/>
        <v>0</v>
      </c>
      <c r="W11" s="86"/>
      <c r="X11" s="84"/>
      <c r="Y11" s="85"/>
      <c r="Z11" s="53"/>
      <c r="AA11" s="69"/>
      <c r="AB11" s="53"/>
    </row>
    <row r="12" spans="1:28" x14ac:dyDescent="0.25">
      <c r="A12" s="52" t="s">
        <v>115</v>
      </c>
      <c r="B12" s="52" t="s">
        <v>121</v>
      </c>
      <c r="C12" s="53">
        <f t="shared" si="0"/>
        <v>29</v>
      </c>
      <c r="D12" s="83">
        <v>28</v>
      </c>
      <c r="E12" s="84">
        <v>96.551724137931004</v>
      </c>
      <c r="F12" s="83">
        <v>0</v>
      </c>
      <c r="G12" s="84">
        <v>0</v>
      </c>
      <c r="H12" s="85">
        <f t="shared" si="1"/>
        <v>96.551724137931004</v>
      </c>
      <c r="I12" s="83">
        <v>1</v>
      </c>
      <c r="J12" s="84">
        <v>3.4482758620689702</v>
      </c>
      <c r="K12" s="83">
        <v>0</v>
      </c>
      <c r="L12" s="84">
        <v>0</v>
      </c>
      <c r="M12" s="83">
        <v>0</v>
      </c>
      <c r="N12" s="84">
        <v>0</v>
      </c>
      <c r="O12" s="85">
        <f t="shared" si="2"/>
        <v>3.4482758620689702</v>
      </c>
      <c r="P12" s="83">
        <v>0</v>
      </c>
      <c r="Q12" s="84">
        <v>0</v>
      </c>
      <c r="R12" s="83">
        <v>0</v>
      </c>
      <c r="S12" s="84">
        <v>0</v>
      </c>
      <c r="T12" s="54"/>
      <c r="U12" s="84"/>
      <c r="V12" s="85">
        <f t="shared" si="3"/>
        <v>0</v>
      </c>
      <c r="W12" s="86"/>
      <c r="X12" s="84"/>
      <c r="Y12" s="85"/>
      <c r="Z12" s="53"/>
      <c r="AA12" s="69"/>
      <c r="AB12" s="53"/>
    </row>
    <row r="13" spans="1:28" x14ac:dyDescent="0.25">
      <c r="A13" s="52" t="s">
        <v>114</v>
      </c>
      <c r="B13" s="52" t="s">
        <v>122</v>
      </c>
      <c r="C13" s="53">
        <f t="shared" si="0"/>
        <v>42</v>
      </c>
      <c r="D13" s="60">
        <v>21</v>
      </c>
      <c r="E13" s="84">
        <v>50</v>
      </c>
      <c r="F13" s="60">
        <v>17</v>
      </c>
      <c r="G13" s="84">
        <v>40.476190476190503</v>
      </c>
      <c r="H13" s="85">
        <f t="shared" si="1"/>
        <v>90.47619047619051</v>
      </c>
      <c r="I13" s="60">
        <v>1</v>
      </c>
      <c r="J13" s="84">
        <v>2.38095238095238</v>
      </c>
      <c r="K13" s="60">
        <v>0</v>
      </c>
      <c r="L13" s="84">
        <v>0</v>
      </c>
      <c r="M13" s="60">
        <v>2</v>
      </c>
      <c r="N13" s="84">
        <v>4.7619047619047601</v>
      </c>
      <c r="O13" s="85">
        <f t="shared" si="2"/>
        <v>7.1428571428571406</v>
      </c>
      <c r="P13" s="60">
        <v>0</v>
      </c>
      <c r="Q13" s="84">
        <v>0</v>
      </c>
      <c r="R13" s="60">
        <v>1</v>
      </c>
      <c r="S13" s="84">
        <v>2.38095238095238</v>
      </c>
      <c r="T13" s="54"/>
      <c r="U13" s="84"/>
      <c r="V13" s="85">
        <f t="shared" si="3"/>
        <v>2.38095238095238</v>
      </c>
      <c r="W13" s="87"/>
      <c r="X13" s="84"/>
      <c r="Y13" s="85"/>
      <c r="Z13" s="60"/>
      <c r="AA13" s="69"/>
      <c r="AB13" s="60"/>
    </row>
    <row r="14" spans="1:28" x14ac:dyDescent="0.25">
      <c r="A14" s="52" t="s">
        <v>115</v>
      </c>
      <c r="B14" s="52" t="s">
        <v>125</v>
      </c>
      <c r="C14" s="53">
        <f t="shared" si="0"/>
        <v>22</v>
      </c>
      <c r="D14" s="83">
        <v>21</v>
      </c>
      <c r="E14" s="84">
        <v>95.454545454545496</v>
      </c>
      <c r="F14" s="83">
        <v>1</v>
      </c>
      <c r="G14" s="84">
        <v>4.5454545454545503</v>
      </c>
      <c r="H14" s="85">
        <f t="shared" si="1"/>
        <v>100.00000000000004</v>
      </c>
      <c r="I14" s="83">
        <v>0</v>
      </c>
      <c r="J14" s="84">
        <v>0</v>
      </c>
      <c r="K14" s="83">
        <v>0</v>
      </c>
      <c r="L14" s="84">
        <v>0</v>
      </c>
      <c r="M14" s="83">
        <v>0</v>
      </c>
      <c r="N14" s="84">
        <v>0</v>
      </c>
      <c r="O14" s="85">
        <f t="shared" si="2"/>
        <v>0</v>
      </c>
      <c r="P14" s="83">
        <v>0</v>
      </c>
      <c r="Q14" s="84">
        <v>0</v>
      </c>
      <c r="R14" s="83">
        <v>0</v>
      </c>
      <c r="S14" s="84">
        <v>0</v>
      </c>
      <c r="T14" s="54"/>
      <c r="U14" s="84"/>
      <c r="V14" s="85">
        <f t="shared" si="3"/>
        <v>0</v>
      </c>
      <c r="W14" s="86"/>
      <c r="X14" s="66"/>
      <c r="Y14" s="67"/>
      <c r="Z14" s="53"/>
      <c r="AA14" s="69"/>
      <c r="AB14" s="53"/>
    </row>
    <row r="15" spans="1:28" ht="15.75" thickBot="1" x14ac:dyDescent="0.3">
      <c r="A15" s="61" t="s">
        <v>110</v>
      </c>
      <c r="B15" s="61"/>
      <c r="C15" s="62">
        <f>SUM(C8:C14)</f>
        <v>263</v>
      </c>
      <c r="D15" s="62">
        <f>SUM(D8:D14)</f>
        <v>205</v>
      </c>
      <c r="E15" s="63">
        <f>(D15/C15)</f>
        <v>0.77946768060836502</v>
      </c>
      <c r="F15" s="62">
        <f>SUM(F8:F14)</f>
        <v>40</v>
      </c>
      <c r="G15" s="63">
        <f>(F15/C15)</f>
        <v>0.15209125475285171</v>
      </c>
      <c r="H15" s="63">
        <f>(F15+G15)</f>
        <v>40.152091254752854</v>
      </c>
      <c r="I15" s="62">
        <f>SUM(I8:I14)</f>
        <v>5</v>
      </c>
      <c r="J15" s="63">
        <f>(I15/C15)</f>
        <v>1.9011406844106463E-2</v>
      </c>
      <c r="K15" s="62">
        <f>SUM(K8:K14)</f>
        <v>9</v>
      </c>
      <c r="L15" s="63">
        <f>(K15/C15)</f>
        <v>3.4220532319391636E-2</v>
      </c>
      <c r="M15" s="62">
        <f>SUM(M8:M14)</f>
        <v>2</v>
      </c>
      <c r="N15" s="63">
        <f>(M15/C15)</f>
        <v>7.6045627376425855E-3</v>
      </c>
      <c r="O15" s="63">
        <f>(J15+L15+N15)</f>
        <v>6.0836501901140684E-2</v>
      </c>
      <c r="P15" s="62">
        <f>SUM(P8:P14)</f>
        <v>1</v>
      </c>
      <c r="Q15" s="63">
        <f>(P15/C15)</f>
        <v>3.8022813688212928E-3</v>
      </c>
      <c r="R15" s="62"/>
      <c r="S15" s="63">
        <f>(R15/C15)</f>
        <v>0</v>
      </c>
      <c r="T15" s="62"/>
      <c r="U15" s="63">
        <f>(T15/C15)</f>
        <v>0</v>
      </c>
      <c r="V15" s="63">
        <f>(Q15+S15+U15)</f>
        <v>3.8022813688212928E-3</v>
      </c>
      <c r="W15" s="62"/>
      <c r="X15" s="70">
        <f>(W15/C15)</f>
        <v>0</v>
      </c>
      <c r="Y15" s="71">
        <f>(X15)</f>
        <v>0</v>
      </c>
      <c r="Z15" s="62"/>
      <c r="AA15" s="73">
        <f>(Z15/C15)</f>
        <v>0</v>
      </c>
      <c r="AB15" s="62"/>
    </row>
    <row r="16" spans="1:28" ht="15.75" thickTop="1" x14ac:dyDescent="0.25"/>
  </sheetData>
  <sortState ref="A8:AB18">
    <sortCondition ref="B8"/>
  </sortState>
  <mergeCells count="3">
    <mergeCell ref="A1:AB1"/>
    <mergeCell ref="A2:AB2"/>
    <mergeCell ref="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Undergraduate Fall 2018</vt:lpstr>
      <vt:lpstr>Graduate Fall 2018</vt:lpstr>
      <vt:lpstr>Undergraduate Spring 2019</vt:lpstr>
      <vt:lpstr>Graduate Spring 2019</vt:lpstr>
      <vt:lpstr>Undergraduate Summer2019</vt:lpstr>
      <vt:lpstr>Graduate Summer 2019</vt:lpstr>
    </vt:vector>
  </TitlesOfParts>
  <Company>University of Mary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Mary Washington</dc:creator>
  <cp:lastModifiedBy>doit</cp:lastModifiedBy>
  <dcterms:created xsi:type="dcterms:W3CDTF">2017-09-13T14:42:25Z</dcterms:created>
  <dcterms:modified xsi:type="dcterms:W3CDTF">2019-10-09T20:45:09Z</dcterms:modified>
</cp:coreProperties>
</file>