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 Request Files\Grade Distribution Reports\University Wide Summary\"/>
    </mc:Choice>
  </mc:AlternateContent>
  <xr:revisionPtr revIDLastSave="359" documentId="13_ncr:1_{0FB80A96-CCC4-41E6-82C8-C41A6831BBE9}" xr6:coauthVersionLast="47" xr6:coauthVersionMax="47" xr10:uidLastSave="{29827B15-D1DC-46F4-87D2-5E84A569B53D}"/>
  <bookViews>
    <workbookView xWindow="0" yWindow="0" windowWidth="21600" windowHeight="9525" tabRatio="808" activeTab="3" xr2:uid="{00000000-000D-0000-FFFF-FFFF00000000}"/>
  </bookViews>
  <sheets>
    <sheet name="Undergraduate Fall 2024" sheetId="12" r:id="rId1"/>
    <sheet name="Graduate Fall 2024" sheetId="7" r:id="rId2"/>
    <sheet name="Undergraduate Spring 2025" sheetId="11" r:id="rId3"/>
    <sheet name="Graduate Spring 2025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5" i="9" l="1"/>
  <c r="AE79" i="11"/>
  <c r="AD78" i="12"/>
  <c r="AB15" i="7"/>
  <c r="C9" i="9"/>
  <c r="H9" i="9"/>
  <c r="O9" i="9"/>
  <c r="V9" i="9"/>
  <c r="H15" i="7"/>
  <c r="G15" i="7"/>
  <c r="AA8" i="12"/>
  <c r="AA9" i="12"/>
  <c r="AA10" i="12"/>
  <c r="AA11" i="12"/>
  <c r="AA12" i="12"/>
  <c r="AA13" i="12"/>
  <c r="AA14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AA40" i="12"/>
  <c r="AA41" i="12"/>
  <c r="AA42" i="12"/>
  <c r="AA43" i="12"/>
  <c r="AA44" i="12"/>
  <c r="AA45" i="12"/>
  <c r="AA46" i="12"/>
  <c r="AA47" i="12"/>
  <c r="AA48" i="12"/>
  <c r="AA49" i="12"/>
  <c r="AA50" i="12"/>
  <c r="AA51" i="12"/>
  <c r="AA52" i="12"/>
  <c r="AA53" i="12"/>
  <c r="AA54" i="12"/>
  <c r="AA55" i="12"/>
  <c r="AA56" i="12"/>
  <c r="AA57" i="12"/>
  <c r="AA58" i="12"/>
  <c r="AA59" i="12"/>
  <c r="AA60" i="12"/>
  <c r="AA61" i="12"/>
  <c r="AA62" i="12"/>
  <c r="AA63" i="12"/>
  <c r="AA64" i="12"/>
  <c r="AA65" i="12"/>
  <c r="AA66" i="12"/>
  <c r="AA67" i="12"/>
  <c r="AA68" i="12"/>
  <c r="AA69" i="12"/>
  <c r="AA70" i="12"/>
  <c r="AA71" i="12"/>
  <c r="AA72" i="12"/>
  <c r="AA73" i="12"/>
  <c r="AA74" i="12"/>
  <c r="AA75" i="12"/>
  <c r="AA76" i="12"/>
  <c r="AA77" i="12"/>
  <c r="C9" i="7"/>
  <c r="H9" i="7"/>
  <c r="H8" i="7"/>
  <c r="D15" i="9"/>
  <c r="F15" i="9"/>
  <c r="V9" i="7" l="1"/>
  <c r="O9" i="7"/>
  <c r="D78" i="12"/>
  <c r="F78" i="12"/>
  <c r="AB86" i="12" l="1"/>
  <c r="Y86" i="12"/>
  <c r="W86" i="12"/>
  <c r="T86" i="12"/>
  <c r="R86" i="12"/>
  <c r="P86" i="12"/>
  <c r="M86" i="12"/>
  <c r="K86" i="12"/>
  <c r="I86" i="12"/>
  <c r="F86" i="12"/>
  <c r="D86" i="12"/>
  <c r="AB85" i="12"/>
  <c r="Y85" i="12"/>
  <c r="W85" i="12"/>
  <c r="T85" i="12"/>
  <c r="R85" i="12"/>
  <c r="P85" i="12"/>
  <c r="M85" i="12"/>
  <c r="K85" i="12"/>
  <c r="I85" i="12"/>
  <c r="F85" i="12"/>
  <c r="D85" i="12"/>
  <c r="AB84" i="12"/>
  <c r="Y84" i="12"/>
  <c r="W84" i="12"/>
  <c r="T84" i="12"/>
  <c r="R84" i="12"/>
  <c r="P84" i="12"/>
  <c r="M84" i="12"/>
  <c r="K84" i="12"/>
  <c r="I84" i="12"/>
  <c r="F84" i="12"/>
  <c r="D84" i="12"/>
  <c r="AB86" i="11"/>
  <c r="Y86" i="11"/>
  <c r="W86" i="11"/>
  <c r="T86" i="11"/>
  <c r="R86" i="11"/>
  <c r="P86" i="11"/>
  <c r="M86" i="11"/>
  <c r="K86" i="11"/>
  <c r="I86" i="11"/>
  <c r="F86" i="11"/>
  <c r="D86" i="11"/>
  <c r="AB87" i="11"/>
  <c r="Y87" i="11"/>
  <c r="W87" i="11"/>
  <c r="T87" i="11"/>
  <c r="R87" i="11"/>
  <c r="P87" i="11"/>
  <c r="M87" i="11"/>
  <c r="K87" i="11"/>
  <c r="I87" i="11"/>
  <c r="F87" i="11"/>
  <c r="D87" i="11"/>
  <c r="AB85" i="11"/>
  <c r="Y85" i="11"/>
  <c r="W85" i="11"/>
  <c r="T85" i="11"/>
  <c r="R85" i="11"/>
  <c r="P85" i="11"/>
  <c r="M85" i="11"/>
  <c r="K85" i="11"/>
  <c r="I85" i="11"/>
  <c r="F85" i="11"/>
  <c r="D85" i="11"/>
  <c r="V47" i="12"/>
  <c r="O47" i="12"/>
  <c r="H47" i="12"/>
  <c r="C74" i="12"/>
  <c r="O74" i="12" s="1"/>
  <c r="C62" i="12"/>
  <c r="H62" i="12" s="1"/>
  <c r="C63" i="12"/>
  <c r="V63" i="12" s="1"/>
  <c r="C64" i="12"/>
  <c r="H64" i="12" s="1"/>
  <c r="C65" i="12"/>
  <c r="H65" i="12" s="1"/>
  <c r="C66" i="12"/>
  <c r="H66" i="12" s="1"/>
  <c r="C67" i="12"/>
  <c r="H67" i="12" s="1"/>
  <c r="C55" i="12"/>
  <c r="O55" i="12" s="1"/>
  <c r="C49" i="12"/>
  <c r="O49" i="12" s="1"/>
  <c r="C50" i="12"/>
  <c r="O50" i="12" s="1"/>
  <c r="C25" i="12"/>
  <c r="V25" i="12" s="1"/>
  <c r="C26" i="12"/>
  <c r="O26" i="12" s="1"/>
  <c r="C24" i="12"/>
  <c r="O24" i="12" s="1"/>
  <c r="AB78" i="12"/>
  <c r="Y78" i="12"/>
  <c r="W78" i="12"/>
  <c r="T78" i="12"/>
  <c r="R78" i="12"/>
  <c r="P78" i="12"/>
  <c r="M78" i="12"/>
  <c r="K78" i="12"/>
  <c r="I78" i="12"/>
  <c r="C77" i="12"/>
  <c r="V77" i="12" s="1"/>
  <c r="C76" i="12"/>
  <c r="C75" i="12"/>
  <c r="H75" i="12" s="1"/>
  <c r="C73" i="12"/>
  <c r="V73" i="12" s="1"/>
  <c r="C72" i="12"/>
  <c r="V72" i="12" s="1"/>
  <c r="C71" i="12"/>
  <c r="C70" i="12"/>
  <c r="V70" i="12" s="1"/>
  <c r="C69" i="12"/>
  <c r="H69" i="12" s="1"/>
  <c r="C68" i="12"/>
  <c r="C61" i="12"/>
  <c r="C60" i="12"/>
  <c r="C59" i="12"/>
  <c r="O59" i="12" s="1"/>
  <c r="C58" i="12"/>
  <c r="C57" i="12"/>
  <c r="C56" i="12"/>
  <c r="H56" i="12" s="1"/>
  <c r="C54" i="12"/>
  <c r="V54" i="12" s="1"/>
  <c r="C53" i="12"/>
  <c r="O53" i="12" s="1"/>
  <c r="C52" i="12"/>
  <c r="H52" i="12" s="1"/>
  <c r="C51" i="12"/>
  <c r="V51" i="12" s="1"/>
  <c r="C48" i="12"/>
  <c r="O48" i="12" s="1"/>
  <c r="C46" i="12"/>
  <c r="V46" i="12" s="1"/>
  <c r="C45" i="12"/>
  <c r="O45" i="12" s="1"/>
  <c r="C44" i="12"/>
  <c r="O44" i="12" s="1"/>
  <c r="C43" i="12"/>
  <c r="V43" i="12" s="1"/>
  <c r="C42" i="12"/>
  <c r="V42" i="12" s="1"/>
  <c r="C41" i="12"/>
  <c r="C40" i="12"/>
  <c r="C39" i="12"/>
  <c r="O39" i="12" s="1"/>
  <c r="C38" i="12"/>
  <c r="C37" i="12"/>
  <c r="C36" i="12"/>
  <c r="H36" i="12" s="1"/>
  <c r="C35" i="12"/>
  <c r="V35" i="12" s="1"/>
  <c r="C34" i="12"/>
  <c r="V34" i="12" s="1"/>
  <c r="C33" i="12"/>
  <c r="C32" i="12"/>
  <c r="C31" i="12"/>
  <c r="O31" i="12" s="1"/>
  <c r="C30" i="12"/>
  <c r="C29" i="12"/>
  <c r="C28" i="12"/>
  <c r="H28" i="12" s="1"/>
  <c r="C27" i="12"/>
  <c r="V27" i="12" s="1"/>
  <c r="C23" i="12"/>
  <c r="O23" i="12" s="1"/>
  <c r="C22" i="12"/>
  <c r="C21" i="12"/>
  <c r="O21" i="12" s="1"/>
  <c r="C20" i="12"/>
  <c r="C19" i="12"/>
  <c r="C18" i="12"/>
  <c r="H18" i="12" s="1"/>
  <c r="C17" i="12"/>
  <c r="V17" i="12" s="1"/>
  <c r="C16" i="12"/>
  <c r="C15" i="12"/>
  <c r="AA15" i="12" s="1"/>
  <c r="C14" i="12"/>
  <c r="C13" i="12"/>
  <c r="C12" i="12"/>
  <c r="H12" i="12" s="1"/>
  <c r="C11" i="12"/>
  <c r="C10" i="12"/>
  <c r="C9" i="12"/>
  <c r="O9" i="12" s="1"/>
  <c r="C8" i="12"/>
  <c r="H8" i="12" s="1"/>
  <c r="H48" i="11"/>
  <c r="C75" i="11"/>
  <c r="O75" i="11" s="1"/>
  <c r="C68" i="11"/>
  <c r="O68" i="11" s="1"/>
  <c r="C63" i="11"/>
  <c r="H63" i="11" s="1"/>
  <c r="C56" i="11"/>
  <c r="H56" i="11" s="1"/>
  <c r="C51" i="11"/>
  <c r="O51" i="11" s="1"/>
  <c r="C50" i="11"/>
  <c r="H50" i="11" s="1"/>
  <c r="C27" i="11"/>
  <c r="O27" i="11" s="1"/>
  <c r="C25" i="11"/>
  <c r="H25" i="11" s="1"/>
  <c r="AB79" i="11"/>
  <c r="Y79" i="11"/>
  <c r="W79" i="11"/>
  <c r="T79" i="11"/>
  <c r="R79" i="11"/>
  <c r="P79" i="11"/>
  <c r="M79" i="11"/>
  <c r="K79" i="11"/>
  <c r="I79" i="11"/>
  <c r="F79" i="11"/>
  <c r="D79" i="11"/>
  <c r="C78" i="11"/>
  <c r="AA78" i="11" s="1"/>
  <c r="C77" i="11"/>
  <c r="O77" i="11" s="1"/>
  <c r="C76" i="11"/>
  <c r="H76" i="11" s="1"/>
  <c r="C74" i="11"/>
  <c r="AA74" i="11" s="1"/>
  <c r="C73" i="11"/>
  <c r="H73" i="11" s="1"/>
  <c r="C72" i="11"/>
  <c r="AA72" i="11" s="1"/>
  <c r="C71" i="11"/>
  <c r="V71" i="11" s="1"/>
  <c r="C70" i="11"/>
  <c r="V70" i="11" s="1"/>
  <c r="C69" i="11"/>
  <c r="AA69" i="11" s="1"/>
  <c r="C67" i="11"/>
  <c r="O67" i="11" s="1"/>
  <c r="C66" i="11"/>
  <c r="O66" i="11" s="1"/>
  <c r="C65" i="11"/>
  <c r="AA65" i="11" s="1"/>
  <c r="C64" i="11"/>
  <c r="H64" i="11" s="1"/>
  <c r="C62" i="11"/>
  <c r="AA62" i="11" s="1"/>
  <c r="C61" i="11"/>
  <c r="V61" i="11" s="1"/>
  <c r="C60" i="11"/>
  <c r="O60" i="11" s="1"/>
  <c r="C59" i="11"/>
  <c r="AA59" i="11" s="1"/>
  <c r="C58" i="11"/>
  <c r="O58" i="11" s="1"/>
  <c r="C57" i="11"/>
  <c r="AA57" i="11" s="1"/>
  <c r="C55" i="11"/>
  <c r="AA55" i="11" s="1"/>
  <c r="C54" i="11"/>
  <c r="H54" i="11" s="1"/>
  <c r="C53" i="11"/>
  <c r="H53" i="11" s="1"/>
  <c r="C52" i="11"/>
  <c r="V52" i="11" s="1"/>
  <c r="C49" i="11"/>
  <c r="AA49" i="11" s="1"/>
  <c r="AA48" i="11"/>
  <c r="V48" i="11"/>
  <c r="O48" i="11"/>
  <c r="C47" i="11"/>
  <c r="H47" i="11" s="1"/>
  <c r="C46" i="11"/>
  <c r="O46" i="11" s="1"/>
  <c r="C45" i="11"/>
  <c r="O45" i="11" s="1"/>
  <c r="C44" i="11"/>
  <c r="AA44" i="11" s="1"/>
  <c r="C43" i="11"/>
  <c r="H43" i="11" s="1"/>
  <c r="C41" i="11"/>
  <c r="V41" i="11" s="1"/>
  <c r="C40" i="11"/>
  <c r="AA40" i="11" s="1"/>
  <c r="C39" i="11"/>
  <c r="AA39" i="11" s="1"/>
  <c r="C38" i="11"/>
  <c r="O38" i="11" s="1"/>
  <c r="C37" i="11"/>
  <c r="O37" i="11" s="1"/>
  <c r="C36" i="11"/>
  <c r="AA36" i="11" s="1"/>
  <c r="C35" i="11"/>
  <c r="H35" i="11" s="1"/>
  <c r="C34" i="11"/>
  <c r="O34" i="11" s="1"/>
  <c r="C33" i="11"/>
  <c r="V33" i="11" s="1"/>
  <c r="C32" i="11"/>
  <c r="V32" i="11" s="1"/>
  <c r="C31" i="11"/>
  <c r="AA31" i="11" s="1"/>
  <c r="C30" i="11"/>
  <c r="O30" i="11" s="1"/>
  <c r="C29" i="11"/>
  <c r="V29" i="11" s="1"/>
  <c r="C28" i="11"/>
  <c r="AA28" i="11" s="1"/>
  <c r="C26" i="11"/>
  <c r="H26" i="11" s="1"/>
  <c r="C24" i="11"/>
  <c r="AA24" i="11" s="1"/>
  <c r="C23" i="11"/>
  <c r="V23" i="11" s="1"/>
  <c r="C22" i="11"/>
  <c r="AA22" i="11" s="1"/>
  <c r="C21" i="11"/>
  <c r="H21" i="11" s="1"/>
  <c r="C19" i="11"/>
  <c r="O19" i="11" s="1"/>
  <c r="C18" i="11"/>
  <c r="V18" i="11" s="1"/>
  <c r="C17" i="11"/>
  <c r="AA17" i="11" s="1"/>
  <c r="C16" i="11"/>
  <c r="H16" i="11" s="1"/>
  <c r="C15" i="11"/>
  <c r="O15" i="11" s="1"/>
  <c r="C14" i="11"/>
  <c r="V14" i="11" s="1"/>
  <c r="C13" i="11"/>
  <c r="V13" i="11" s="1"/>
  <c r="C12" i="11"/>
  <c r="AA12" i="11" s="1"/>
  <c r="C11" i="11"/>
  <c r="O11" i="11" s="1"/>
  <c r="C10" i="11"/>
  <c r="V10" i="11" s="1"/>
  <c r="C9" i="11"/>
  <c r="AA9" i="11" s="1"/>
  <c r="C8" i="11"/>
  <c r="H8" i="11" s="1"/>
  <c r="C87" i="11" l="1"/>
  <c r="Q87" i="11" s="1"/>
  <c r="C86" i="11"/>
  <c r="L86" i="11" s="1"/>
  <c r="C85" i="11"/>
  <c r="Z85" i="11" s="1"/>
  <c r="C86" i="12"/>
  <c r="N86" i="12" s="1"/>
  <c r="O10" i="12"/>
  <c r="H10" i="12"/>
  <c r="H11" i="12"/>
  <c r="O13" i="12"/>
  <c r="H13" i="12"/>
  <c r="H14" i="12"/>
  <c r="V9" i="12"/>
  <c r="H9" i="12"/>
  <c r="H15" i="12"/>
  <c r="V16" i="12"/>
  <c r="H16" i="12"/>
  <c r="C84" i="12"/>
  <c r="X84" i="12" s="1"/>
  <c r="V8" i="12"/>
  <c r="C85" i="12"/>
  <c r="L85" i="12" s="1"/>
  <c r="U86" i="12"/>
  <c r="AC87" i="11"/>
  <c r="V61" i="12"/>
  <c r="V53" i="12"/>
  <c r="H50" i="12"/>
  <c r="V45" i="12"/>
  <c r="V69" i="12"/>
  <c r="V76" i="12"/>
  <c r="V68" i="12"/>
  <c r="V60" i="12"/>
  <c r="V52" i="12"/>
  <c r="V44" i="12"/>
  <c r="H26" i="12"/>
  <c r="V26" i="12"/>
  <c r="V75" i="12"/>
  <c r="V67" i="12"/>
  <c r="V59" i="12"/>
  <c r="V74" i="12"/>
  <c r="V66" i="12"/>
  <c r="V58" i="12"/>
  <c r="V50" i="12"/>
  <c r="H19" i="12"/>
  <c r="V24" i="12"/>
  <c r="V65" i="12"/>
  <c r="V57" i="12"/>
  <c r="V49" i="12"/>
  <c r="V41" i="12"/>
  <c r="H74" i="12"/>
  <c r="V23" i="12"/>
  <c r="V64" i="12"/>
  <c r="V56" i="12"/>
  <c r="V48" i="12"/>
  <c r="V40" i="12"/>
  <c r="V22" i="12"/>
  <c r="V71" i="12"/>
  <c r="V55" i="12"/>
  <c r="V39" i="12"/>
  <c r="H58" i="12"/>
  <c r="V21" i="12"/>
  <c r="V62" i="12"/>
  <c r="V38" i="12"/>
  <c r="O72" i="12"/>
  <c r="H73" i="12"/>
  <c r="H57" i="12"/>
  <c r="H49" i="12"/>
  <c r="H41" i="12"/>
  <c r="H33" i="12"/>
  <c r="H25" i="12"/>
  <c r="O52" i="12"/>
  <c r="O71" i="12"/>
  <c r="H42" i="12"/>
  <c r="H72" i="12"/>
  <c r="H48" i="12"/>
  <c r="H40" i="12"/>
  <c r="H32" i="12"/>
  <c r="H24" i="12"/>
  <c r="H17" i="12"/>
  <c r="O62" i="12"/>
  <c r="O70" i="12"/>
  <c r="H71" i="12"/>
  <c r="H63" i="12"/>
  <c r="H55" i="12"/>
  <c r="H39" i="12"/>
  <c r="H31" i="12"/>
  <c r="H23" i="12"/>
  <c r="O77" i="12"/>
  <c r="O69" i="12"/>
  <c r="H70" i="12"/>
  <c r="H54" i="12"/>
  <c r="H46" i="12"/>
  <c r="H38" i="12"/>
  <c r="H30" i="12"/>
  <c r="H22" i="12"/>
  <c r="O46" i="12"/>
  <c r="O76" i="12"/>
  <c r="O68" i="12"/>
  <c r="H77" i="12"/>
  <c r="H61" i="12"/>
  <c r="H53" i="12"/>
  <c r="H45" i="12"/>
  <c r="H37" i="12"/>
  <c r="H29" i="12"/>
  <c r="H21" i="12"/>
  <c r="O75" i="12"/>
  <c r="O67" i="12"/>
  <c r="H76" i="12"/>
  <c r="H68" i="12"/>
  <c r="H60" i="12"/>
  <c r="H44" i="12"/>
  <c r="H20" i="12"/>
  <c r="O22" i="12"/>
  <c r="O25" i="12"/>
  <c r="H34" i="12"/>
  <c r="H59" i="12"/>
  <c r="H51" i="12"/>
  <c r="H43" i="12"/>
  <c r="H35" i="12"/>
  <c r="H27" i="12"/>
  <c r="O54" i="12"/>
  <c r="O73" i="12"/>
  <c r="O65" i="12"/>
  <c r="V10" i="12"/>
  <c r="V31" i="12"/>
  <c r="O64" i="12"/>
  <c r="V13" i="12"/>
  <c r="O19" i="12"/>
  <c r="O63" i="12"/>
  <c r="O28" i="12"/>
  <c r="O37" i="12"/>
  <c r="O15" i="12"/>
  <c r="V28" i="12"/>
  <c r="O56" i="12"/>
  <c r="O11" i="12"/>
  <c r="V15" i="12"/>
  <c r="O66" i="12"/>
  <c r="C78" i="12"/>
  <c r="O18" i="12"/>
  <c r="O33" i="12"/>
  <c r="O61" i="12"/>
  <c r="V18" i="12"/>
  <c r="O29" i="12"/>
  <c r="V33" i="12"/>
  <c r="O57" i="12"/>
  <c r="O36" i="12"/>
  <c r="V36" i="12"/>
  <c r="O41" i="12"/>
  <c r="O30" i="12"/>
  <c r="O38" i="12"/>
  <c r="O58" i="12"/>
  <c r="V12" i="12"/>
  <c r="O17" i="12"/>
  <c r="V20" i="12"/>
  <c r="O27" i="12"/>
  <c r="V30" i="12"/>
  <c r="O35" i="12"/>
  <c r="O43" i="12"/>
  <c r="O12" i="12"/>
  <c r="O20" i="12"/>
  <c r="O14" i="12"/>
  <c r="O32" i="12"/>
  <c r="O40" i="12"/>
  <c r="O51" i="12"/>
  <c r="O60" i="12"/>
  <c r="V14" i="12"/>
  <c r="V32" i="12"/>
  <c r="O8" i="12"/>
  <c r="V11" i="12"/>
  <c r="O16" i="12"/>
  <c r="V19" i="12"/>
  <c r="V29" i="12"/>
  <c r="O34" i="12"/>
  <c r="V37" i="12"/>
  <c r="O42" i="12"/>
  <c r="AA46" i="11"/>
  <c r="V46" i="11"/>
  <c r="AA8" i="11"/>
  <c r="V8" i="11"/>
  <c r="H75" i="11"/>
  <c r="H74" i="11"/>
  <c r="H71" i="11"/>
  <c r="H70" i="11"/>
  <c r="H68" i="11"/>
  <c r="V27" i="11"/>
  <c r="H27" i="11"/>
  <c r="H78" i="11"/>
  <c r="H77" i="11"/>
  <c r="H72" i="11"/>
  <c r="H69" i="11"/>
  <c r="H67" i="11"/>
  <c r="H66" i="11"/>
  <c r="H65" i="11"/>
  <c r="H62" i="11"/>
  <c r="H61" i="11"/>
  <c r="H60" i="11"/>
  <c r="H59" i="11"/>
  <c r="H58" i="11"/>
  <c r="H57" i="11"/>
  <c r="H55" i="11"/>
  <c r="H52" i="11"/>
  <c r="H51" i="11"/>
  <c r="H49" i="11"/>
  <c r="H46" i="11"/>
  <c r="H45" i="11"/>
  <c r="H44" i="11"/>
  <c r="H41" i="11"/>
  <c r="H40" i="11"/>
  <c r="H39" i="11"/>
  <c r="H38" i="11"/>
  <c r="H37" i="11"/>
  <c r="H36" i="11"/>
  <c r="H34" i="11"/>
  <c r="H33" i="11"/>
  <c r="H32" i="11"/>
  <c r="H31" i="11"/>
  <c r="H30" i="11"/>
  <c r="H29" i="11"/>
  <c r="H28" i="11"/>
  <c r="AA27" i="11"/>
  <c r="H24" i="11"/>
  <c r="H23" i="11"/>
  <c r="H22" i="11"/>
  <c r="H19" i="11"/>
  <c r="H18" i="11"/>
  <c r="H17" i="11"/>
  <c r="H15" i="11"/>
  <c r="H14" i="11"/>
  <c r="H13" i="11"/>
  <c r="H12" i="11"/>
  <c r="H11" i="11"/>
  <c r="H10" i="11"/>
  <c r="H9" i="11"/>
  <c r="V25" i="11"/>
  <c r="AA25" i="11"/>
  <c r="AA75" i="11"/>
  <c r="V75" i="11"/>
  <c r="AA68" i="11"/>
  <c r="V68" i="11"/>
  <c r="V63" i="11"/>
  <c r="AA63" i="11"/>
  <c r="O63" i="11"/>
  <c r="AA56" i="11"/>
  <c r="V56" i="11"/>
  <c r="O56" i="11"/>
  <c r="AA51" i="11"/>
  <c r="V51" i="11"/>
  <c r="AA50" i="11"/>
  <c r="V50" i="11"/>
  <c r="O50" i="11"/>
  <c r="O25" i="11"/>
  <c r="AA23" i="11"/>
  <c r="AA32" i="11"/>
  <c r="V16" i="11"/>
  <c r="V73" i="11"/>
  <c r="AA61" i="11"/>
  <c r="O71" i="11"/>
  <c r="AA35" i="11"/>
  <c r="AA70" i="11"/>
  <c r="O52" i="11"/>
  <c r="AA71" i="11"/>
  <c r="O13" i="11"/>
  <c r="V60" i="11"/>
  <c r="O64" i="11"/>
  <c r="AA13" i="11"/>
  <c r="O35" i="11"/>
  <c r="V35" i="11"/>
  <c r="AA41" i="11"/>
  <c r="O54" i="11"/>
  <c r="O61" i="11"/>
  <c r="O73" i="11"/>
  <c r="V11" i="11"/>
  <c r="AA16" i="11"/>
  <c r="V30" i="11"/>
  <c r="AA52" i="11"/>
  <c r="AA60" i="11"/>
  <c r="V64" i="11"/>
  <c r="C79" i="11"/>
  <c r="L79" i="11" s="1"/>
  <c r="AA11" i="11"/>
  <c r="O22" i="11"/>
  <c r="AA30" i="11"/>
  <c r="O40" i="11"/>
  <c r="O47" i="11"/>
  <c r="V58" i="11"/>
  <c r="AA64" i="11"/>
  <c r="V77" i="11"/>
  <c r="O8" i="11"/>
  <c r="O14" i="11"/>
  <c r="V22" i="11"/>
  <c r="O26" i="11"/>
  <c r="O33" i="11"/>
  <c r="V40" i="11"/>
  <c r="O43" i="11"/>
  <c r="V47" i="11"/>
  <c r="O49" i="11"/>
  <c r="AA58" i="11"/>
  <c r="O70" i="11"/>
  <c r="AA77" i="11"/>
  <c r="AA14" i="11"/>
  <c r="V26" i="11"/>
  <c r="AA33" i="11"/>
  <c r="V43" i="11"/>
  <c r="AA47" i="11"/>
  <c r="V49" i="11"/>
  <c r="V19" i="11"/>
  <c r="AA26" i="11"/>
  <c r="V38" i="11"/>
  <c r="AA43" i="11"/>
  <c r="V54" i="11"/>
  <c r="AA19" i="11"/>
  <c r="O32" i="11"/>
  <c r="AA38" i="11"/>
  <c r="AA54" i="11"/>
  <c r="V67" i="11"/>
  <c r="AA73" i="11"/>
  <c r="O16" i="11"/>
  <c r="O23" i="11"/>
  <c r="O41" i="11"/>
  <c r="AA67" i="11"/>
  <c r="O18" i="11"/>
  <c r="O57" i="11"/>
  <c r="O76" i="11"/>
  <c r="V37" i="11"/>
  <c r="V45" i="11"/>
  <c r="O53" i="11"/>
  <c r="V57" i="11"/>
  <c r="O62" i="11"/>
  <c r="V66" i="11"/>
  <c r="O72" i="11"/>
  <c r="V76" i="11"/>
  <c r="AA10" i="11"/>
  <c r="O12" i="11"/>
  <c r="V15" i="11"/>
  <c r="AA18" i="11"/>
  <c r="O21" i="11"/>
  <c r="V24" i="11"/>
  <c r="AA29" i="11"/>
  <c r="O31" i="11"/>
  <c r="V34" i="11"/>
  <c r="AA37" i="11"/>
  <c r="O39" i="11"/>
  <c r="AA45" i="11"/>
  <c r="V53" i="11"/>
  <c r="O59" i="11"/>
  <c r="V62" i="11"/>
  <c r="AA66" i="11"/>
  <c r="O69" i="11"/>
  <c r="V72" i="11"/>
  <c r="AA76" i="11"/>
  <c r="O78" i="11"/>
  <c r="O24" i="11"/>
  <c r="O9" i="11"/>
  <c r="V12" i="11"/>
  <c r="AA15" i="11"/>
  <c r="V21" i="11"/>
  <c r="V31" i="11"/>
  <c r="AA34" i="11"/>
  <c r="O36" i="11"/>
  <c r="V39" i="11"/>
  <c r="O44" i="11"/>
  <c r="AA53" i="11"/>
  <c r="O55" i="11"/>
  <c r="V59" i="11"/>
  <c r="O65" i="11"/>
  <c r="V69" i="11"/>
  <c r="O74" i="11"/>
  <c r="V78" i="11"/>
  <c r="O10" i="11"/>
  <c r="O29" i="11"/>
  <c r="O17" i="11"/>
  <c r="V9" i="11"/>
  <c r="V17" i="11"/>
  <c r="AA21" i="11"/>
  <c r="V28" i="11"/>
  <c r="V36" i="11"/>
  <c r="V44" i="11"/>
  <c r="V55" i="11"/>
  <c r="V65" i="11"/>
  <c r="V74" i="11"/>
  <c r="O28" i="11"/>
  <c r="Z15" i="9"/>
  <c r="W15" i="9"/>
  <c r="T15" i="9"/>
  <c r="R15" i="9"/>
  <c r="P15" i="9"/>
  <c r="M15" i="9"/>
  <c r="K15" i="9"/>
  <c r="I15" i="9"/>
  <c r="C14" i="9"/>
  <c r="O14" i="9" s="1"/>
  <c r="C13" i="9"/>
  <c r="H13" i="9" s="1"/>
  <c r="C12" i="9"/>
  <c r="V12" i="9" s="1"/>
  <c r="C11" i="9"/>
  <c r="H11" i="9" s="1"/>
  <c r="C10" i="9"/>
  <c r="O10" i="9" s="1"/>
  <c r="C8" i="9"/>
  <c r="H8" i="9" s="1"/>
  <c r="G87" i="11" l="1"/>
  <c r="S87" i="11"/>
  <c r="E87" i="11"/>
  <c r="N87" i="11"/>
  <c r="X87" i="11"/>
  <c r="L87" i="11"/>
  <c r="J87" i="11"/>
  <c r="U87" i="11"/>
  <c r="V87" i="11" s="1"/>
  <c r="Z87" i="11"/>
  <c r="AA87" i="11" s="1"/>
  <c r="E86" i="11"/>
  <c r="Q86" i="11"/>
  <c r="U86" i="11"/>
  <c r="N86" i="11"/>
  <c r="X86" i="11"/>
  <c r="Z86" i="11"/>
  <c r="S86" i="11"/>
  <c r="J86" i="11"/>
  <c r="U85" i="11"/>
  <c r="L85" i="11"/>
  <c r="Q85" i="11"/>
  <c r="E85" i="11"/>
  <c r="AC85" i="11"/>
  <c r="X85" i="11"/>
  <c r="AA85" i="11" s="1"/>
  <c r="N85" i="11"/>
  <c r="J85" i="11"/>
  <c r="G85" i="11"/>
  <c r="AC86" i="11"/>
  <c r="S85" i="11"/>
  <c r="G86" i="11"/>
  <c r="S86" i="12"/>
  <c r="E86" i="12"/>
  <c r="L86" i="12"/>
  <c r="Q86" i="12"/>
  <c r="V86" i="12" s="1"/>
  <c r="Z86" i="12"/>
  <c r="X86" i="12"/>
  <c r="AA86" i="12"/>
  <c r="AC86" i="12"/>
  <c r="J86" i="12"/>
  <c r="G86" i="12"/>
  <c r="H86" i="12" s="1"/>
  <c r="L78" i="12"/>
  <c r="G78" i="12"/>
  <c r="E78" i="12"/>
  <c r="G84" i="12"/>
  <c r="L84" i="12"/>
  <c r="S84" i="12"/>
  <c r="J85" i="12"/>
  <c r="N85" i="12"/>
  <c r="E85" i="12"/>
  <c r="Z84" i="12"/>
  <c r="AA84" i="12" s="1"/>
  <c r="U84" i="12"/>
  <c r="J84" i="12"/>
  <c r="Z85" i="12"/>
  <c r="AC84" i="12"/>
  <c r="Q84" i="12"/>
  <c r="AC85" i="12"/>
  <c r="U85" i="12"/>
  <c r="Q85" i="12"/>
  <c r="E84" i="12"/>
  <c r="N84" i="12"/>
  <c r="G85" i="12"/>
  <c r="S85" i="12"/>
  <c r="X85" i="12"/>
  <c r="U78" i="12"/>
  <c r="S78" i="12"/>
  <c r="Q78" i="12"/>
  <c r="AC78" i="12"/>
  <c r="N78" i="12"/>
  <c r="X78" i="12"/>
  <c r="J78" i="12"/>
  <c r="Z78" i="12"/>
  <c r="J79" i="11"/>
  <c r="X79" i="11"/>
  <c r="E79" i="11"/>
  <c r="G79" i="11"/>
  <c r="Q79" i="11"/>
  <c r="N79" i="11"/>
  <c r="S79" i="11"/>
  <c r="Z79" i="11"/>
  <c r="U79" i="11"/>
  <c r="AC79" i="11"/>
  <c r="V11" i="9"/>
  <c r="V13" i="9"/>
  <c r="V8" i="9"/>
  <c r="O11" i="9"/>
  <c r="O8" i="9"/>
  <c r="O13" i="9"/>
  <c r="C15" i="9"/>
  <c r="H12" i="9"/>
  <c r="H14" i="9"/>
  <c r="O12" i="9"/>
  <c r="V10" i="9"/>
  <c r="V14" i="9"/>
  <c r="H10" i="9"/>
  <c r="C8" i="7"/>
  <c r="Z15" i="7"/>
  <c r="W15" i="7"/>
  <c r="T15" i="7"/>
  <c r="R15" i="7"/>
  <c r="P15" i="7"/>
  <c r="M15" i="7"/>
  <c r="K15" i="7"/>
  <c r="I15" i="7"/>
  <c r="F15" i="7"/>
  <c r="D15" i="7"/>
  <c r="C14" i="7"/>
  <c r="H14" i="7" s="1"/>
  <c r="C13" i="7"/>
  <c r="H13" i="7" s="1"/>
  <c r="C12" i="7"/>
  <c r="H12" i="7" s="1"/>
  <c r="C11" i="7"/>
  <c r="H11" i="7" s="1"/>
  <c r="C10" i="7"/>
  <c r="H10" i="7" s="1"/>
  <c r="H87" i="11" l="1"/>
  <c r="E15" i="9"/>
  <c r="G15" i="9"/>
  <c r="O87" i="11"/>
  <c r="AA86" i="11"/>
  <c r="V86" i="11"/>
  <c r="H86" i="11"/>
  <c r="O86" i="11"/>
  <c r="O85" i="11"/>
  <c r="V85" i="11"/>
  <c r="H85" i="11"/>
  <c r="O86" i="12"/>
  <c r="O85" i="12"/>
  <c r="O84" i="12"/>
  <c r="H84" i="12"/>
  <c r="H85" i="12"/>
  <c r="V84" i="12"/>
  <c r="V85" i="12"/>
  <c r="AA85" i="12"/>
  <c r="V78" i="12"/>
  <c r="O78" i="12"/>
  <c r="H78" i="12"/>
  <c r="AA78" i="12"/>
  <c r="C15" i="7"/>
  <c r="S15" i="7" s="1"/>
  <c r="AA79" i="11"/>
  <c r="H79" i="11"/>
  <c r="O79" i="11"/>
  <c r="V79" i="11"/>
  <c r="U15" i="9"/>
  <c r="X15" i="9"/>
  <c r="Y15" i="9" s="1"/>
  <c r="S15" i="9"/>
  <c r="Q15" i="9"/>
  <c r="L15" i="9"/>
  <c r="N15" i="9"/>
  <c r="J15" i="9"/>
  <c r="AA15" i="9"/>
  <c r="V8" i="7"/>
  <c r="O8" i="7"/>
  <c r="V10" i="7"/>
  <c r="O10" i="7"/>
  <c r="V11" i="7"/>
  <c r="O11" i="7"/>
  <c r="V12" i="7"/>
  <c r="O12" i="7"/>
  <c r="V13" i="7"/>
  <c r="O13" i="7"/>
  <c r="V14" i="7"/>
  <c r="O14" i="7"/>
  <c r="H15" i="9" l="1"/>
  <c r="L15" i="7"/>
  <c r="J15" i="7"/>
  <c r="Q15" i="7"/>
  <c r="N15" i="7"/>
  <c r="AA15" i="7"/>
  <c r="E15" i="7"/>
  <c r="X15" i="7"/>
  <c r="Y15" i="7" s="1"/>
  <c r="U15" i="7"/>
  <c r="O15" i="9"/>
  <c r="V15" i="9"/>
  <c r="V15" i="7" l="1"/>
  <c r="O15" i="7"/>
</calcChain>
</file>

<file path=xl/sharedStrings.xml><?xml version="1.0" encoding="utf-8"?>
<sst xmlns="http://schemas.openxmlformats.org/spreadsheetml/2006/main" count="479" uniqueCount="133">
  <si>
    <t>University of Mary Washington</t>
  </si>
  <si>
    <t>Grade Distribution Summary</t>
  </si>
  <si>
    <t>FALL 2024 UNDERGRADUATE</t>
  </si>
  <si>
    <t>Dept</t>
  </si>
  <si>
    <t>Course</t>
  </si>
  <si>
    <t>#. Stud.</t>
  </si>
  <si>
    <t>A #</t>
  </si>
  <si>
    <t>A %</t>
  </si>
  <si>
    <t>A- #</t>
  </si>
  <si>
    <t>A- %</t>
  </si>
  <si>
    <t>Tot. A%</t>
  </si>
  <si>
    <t>B+ #</t>
  </si>
  <si>
    <t>B+ %</t>
  </si>
  <si>
    <t>B #</t>
  </si>
  <si>
    <t>B %</t>
  </si>
  <si>
    <t>B- #</t>
  </si>
  <si>
    <t>B- %</t>
  </si>
  <si>
    <t>Tot. B %</t>
  </si>
  <si>
    <t>C+ #</t>
  </si>
  <si>
    <t>C+ %</t>
  </si>
  <si>
    <t>C #</t>
  </si>
  <si>
    <t>C %</t>
  </si>
  <si>
    <t>C- #</t>
  </si>
  <si>
    <t>C- %</t>
  </si>
  <si>
    <t>Tot. C %</t>
  </si>
  <si>
    <t>D+ #</t>
  </si>
  <si>
    <t>D+ %</t>
  </si>
  <si>
    <t>D #</t>
  </si>
  <si>
    <t>D %</t>
  </si>
  <si>
    <t>Tot. D %</t>
  </si>
  <si>
    <t>F #</t>
  </si>
  <si>
    <t>F %</t>
  </si>
  <si>
    <t>AVG GPA</t>
  </si>
  <si>
    <t>BUSI</t>
  </si>
  <si>
    <t>ACCT</t>
  </si>
  <si>
    <t>HISA</t>
  </si>
  <si>
    <t>AMST</t>
  </si>
  <si>
    <t>SOAN</t>
  </si>
  <si>
    <t>ANTH</t>
  </si>
  <si>
    <t>MDFL</t>
  </si>
  <si>
    <t>ARAB</t>
  </si>
  <si>
    <t>ARTD</t>
  </si>
  <si>
    <t>ARTH</t>
  </si>
  <si>
    <t>ARTS</t>
  </si>
  <si>
    <t>BIOL</t>
  </si>
  <si>
    <t>BLAW</t>
  </si>
  <si>
    <t>BLST</t>
  </si>
  <si>
    <t>BUAD</t>
  </si>
  <si>
    <t>CHEM</t>
  </si>
  <si>
    <t>CHIN</t>
  </si>
  <si>
    <t>CLPR</t>
  </si>
  <si>
    <t>CLAS</t>
  </si>
  <si>
    <t>ENLS</t>
  </si>
  <si>
    <t>COMM</t>
  </si>
  <si>
    <t>CPRD</t>
  </si>
  <si>
    <t>CPSC</t>
  </si>
  <si>
    <t>CYBR</t>
  </si>
  <si>
    <t>THDA</t>
  </si>
  <si>
    <t>DANC</t>
  </si>
  <si>
    <t>DATA</t>
  </si>
  <si>
    <t>DGST</t>
  </si>
  <si>
    <t>DSCI</t>
  </si>
  <si>
    <t>ECON</t>
  </si>
  <si>
    <t>FLSP</t>
  </si>
  <si>
    <t>EDSE</t>
  </si>
  <si>
    <t>CUIN</t>
  </si>
  <si>
    <t>EDUC</t>
  </si>
  <si>
    <t>ESGE</t>
  </si>
  <si>
    <t>EESC</t>
  </si>
  <si>
    <t>ENGL</t>
  </si>
  <si>
    <t>FINC</t>
  </si>
  <si>
    <t>FREN</t>
  </si>
  <si>
    <t>FSEM</t>
  </si>
  <si>
    <t>GEOG</t>
  </si>
  <si>
    <t>GERM</t>
  </si>
  <si>
    <t>GISC</t>
  </si>
  <si>
    <t>GREK</t>
  </si>
  <si>
    <t>HEPE</t>
  </si>
  <si>
    <t>HEED</t>
  </si>
  <si>
    <t>HIPR</t>
  </si>
  <si>
    <t>HISP</t>
  </si>
  <si>
    <t>HIST</t>
  </si>
  <si>
    <t>HONR</t>
  </si>
  <si>
    <t>HSCI</t>
  </si>
  <si>
    <t>IDIS</t>
  </si>
  <si>
    <t>PSIA</t>
  </si>
  <si>
    <t>INAF</t>
  </si>
  <si>
    <t>ITAL</t>
  </si>
  <si>
    <t>JAPN</t>
  </si>
  <si>
    <t>JOUR</t>
  </si>
  <si>
    <t>LATN</t>
  </si>
  <si>
    <t>LING</t>
  </si>
  <si>
    <t>ADCP</t>
  </si>
  <si>
    <t>LRSP</t>
  </si>
  <si>
    <t>MATH</t>
  </si>
  <si>
    <t>MGMT</t>
  </si>
  <si>
    <t>MIST</t>
  </si>
  <si>
    <t>MKTG</t>
  </si>
  <si>
    <t>MSCI</t>
  </si>
  <si>
    <t>MUSC</t>
  </si>
  <si>
    <t>MUHL</t>
  </si>
  <si>
    <t>MUPR</t>
  </si>
  <si>
    <t>MUTC</t>
  </si>
  <si>
    <t>MUTH</t>
  </si>
  <si>
    <t>NURS</t>
  </si>
  <si>
    <t>PHIL</t>
  </si>
  <si>
    <t>PHYD</t>
  </si>
  <si>
    <t>PHYS</t>
  </si>
  <si>
    <t>PSCI</t>
  </si>
  <si>
    <t>PSYC</t>
  </si>
  <si>
    <t>RELG</t>
  </si>
  <si>
    <t>SOCG</t>
  </si>
  <si>
    <t>SPAN</t>
  </si>
  <si>
    <t>STAT</t>
  </si>
  <si>
    <t>THEA</t>
  </si>
  <si>
    <t>URES</t>
  </si>
  <si>
    <t>WGST</t>
  </si>
  <si>
    <t>Total</t>
  </si>
  <si>
    <t>College</t>
  </si>
  <si>
    <t>CAS</t>
  </si>
  <si>
    <t>COB</t>
  </si>
  <si>
    <t>COE</t>
  </si>
  <si>
    <t>Fall 2024 GRADUATE</t>
  </si>
  <si>
    <t># Stud.</t>
  </si>
  <si>
    <t>Tot. B%</t>
  </si>
  <si>
    <t>EDCI</t>
  </si>
  <si>
    <t>EDLS</t>
  </si>
  <si>
    <t>GBUS</t>
  </si>
  <si>
    <t>MSGA</t>
  </si>
  <si>
    <t>Spring 2025 UNDERGRADUATE</t>
  </si>
  <si>
    <t>W</t>
  </si>
  <si>
    <t>CIST</t>
  </si>
  <si>
    <t>Spring 2025 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</si>
</sst>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0;\(0.00\)"/>
    <numFmt numFmtId="165" formatCode="0_);\(0\)"/>
    <numFmt numFmtId="166" formatCode="0.0%"/>
    <numFmt numFmtId="168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3" tint="-0.249977111117893"/>
      <name val="Cambria"/>
      <family val="1"/>
    </font>
    <font>
      <b/>
      <sz val="14"/>
      <color theme="3" tint="-0.249977111117893"/>
      <name val="Cambria"/>
      <family val="1"/>
    </font>
    <font>
      <sz val="9"/>
      <color rgb="FF2255AA"/>
      <name val="Calibri"/>
      <family val="2"/>
    </font>
    <font>
      <sz val="9"/>
      <color theme="1"/>
      <name val="Calibri"/>
      <family val="2"/>
    </font>
    <font>
      <b/>
      <sz val="10"/>
      <color theme="3" tint="-0.249977111117893"/>
      <name val="Cambria"/>
      <family val="1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2" applyFont="1" applyFill="1" applyBorder="1" applyAlignment="1" applyProtection="1">
      <alignment vertical="top" readingOrder="1"/>
      <protection locked="0"/>
    </xf>
    <xf numFmtId="0" fontId="8" fillId="2" borderId="1" xfId="2" applyFont="1" applyFill="1" applyBorder="1" applyAlignment="1" applyProtection="1">
      <alignment horizontal="center" vertical="center" readingOrder="1"/>
      <protection locked="0"/>
    </xf>
    <xf numFmtId="0" fontId="8" fillId="3" borderId="1" xfId="2" applyFont="1" applyFill="1" applyBorder="1" applyAlignment="1" applyProtection="1">
      <alignment horizontal="center" vertical="center" readingOrder="1"/>
      <protection locked="0"/>
    </xf>
    <xf numFmtId="0" fontId="9" fillId="0" borderId="2" xfId="0" applyFont="1" applyBorder="1"/>
    <xf numFmtId="0" fontId="11" fillId="0" borderId="3" xfId="0" applyFont="1" applyBorder="1"/>
    <xf numFmtId="0" fontId="11" fillId="0" borderId="2" xfId="0" applyFont="1" applyBorder="1"/>
    <xf numFmtId="164" fontId="10" fillId="0" borderId="2" xfId="1" applyNumberFormat="1" applyFont="1" applyFill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0" fontId="11" fillId="0" borderId="4" xfId="0" applyFont="1" applyBorder="1"/>
    <xf numFmtId="0" fontId="10" fillId="0" borderId="3" xfId="0" applyFont="1" applyBorder="1" applyAlignment="1" applyProtection="1">
      <alignment vertical="top" wrapText="1" readingOrder="1"/>
      <protection locked="0"/>
    </xf>
    <xf numFmtId="0" fontId="11" fillId="5" borderId="2" xfId="0" applyFont="1" applyFill="1" applyBorder="1"/>
    <xf numFmtId="0" fontId="9" fillId="0" borderId="1" xfId="0" applyFont="1" applyBorder="1"/>
    <xf numFmtId="0" fontId="12" fillId="0" borderId="1" xfId="0" applyFont="1" applyBorder="1"/>
    <xf numFmtId="10" fontId="12" fillId="0" borderId="1" xfId="0" applyNumberFormat="1" applyFont="1" applyBorder="1"/>
    <xf numFmtId="0" fontId="8" fillId="6" borderId="2" xfId="2" applyFont="1" applyFill="1" applyBorder="1" applyAlignment="1" applyProtection="1">
      <alignment horizontal="center" vertical="center" readingOrder="1"/>
      <protection locked="0"/>
    </xf>
    <xf numFmtId="0" fontId="13" fillId="0" borderId="2" xfId="0" applyFont="1" applyBorder="1"/>
    <xf numFmtId="0" fontId="14" fillId="0" borderId="2" xfId="0" applyFont="1" applyBorder="1" applyAlignment="1">
      <alignment horizontal="right" readingOrder="1"/>
    </xf>
    <xf numFmtId="164" fontId="15" fillId="6" borderId="2" xfId="1" applyNumberFormat="1" applyFont="1" applyFill="1" applyBorder="1" applyAlignment="1">
      <alignment horizontal="right" readingOrder="1"/>
    </xf>
    <xf numFmtId="2" fontId="14" fillId="0" borderId="2" xfId="1" applyNumberFormat="1" applyFont="1" applyBorder="1" applyAlignment="1">
      <alignment horizontal="right" readingOrder="1"/>
    </xf>
    <xf numFmtId="0" fontId="15" fillId="0" borderId="1" xfId="0" applyFont="1" applyBorder="1"/>
    <xf numFmtId="0" fontId="15" fillId="0" borderId="1" xfId="0" applyFont="1" applyBorder="1" applyAlignment="1">
      <alignment horizontal="right" readingOrder="1"/>
    </xf>
    <xf numFmtId="10" fontId="15" fillId="0" borderId="1" xfId="0" applyNumberFormat="1" applyFont="1" applyBorder="1" applyAlignment="1">
      <alignment horizontal="right" readingOrder="1"/>
    </xf>
    <xf numFmtId="1" fontId="14" fillId="0" borderId="2" xfId="0" applyNumberFormat="1" applyFont="1" applyBorder="1" applyAlignment="1">
      <alignment horizontal="right" readingOrder="1"/>
    </xf>
    <xf numFmtId="1" fontId="15" fillId="0" borderId="1" xfId="0" applyNumberFormat="1" applyFont="1" applyBorder="1" applyAlignment="1">
      <alignment horizontal="right" readingOrder="1"/>
    </xf>
    <xf numFmtId="1" fontId="14" fillId="0" borderId="1" xfId="0" applyNumberFormat="1" applyFont="1" applyBorder="1" applyAlignment="1">
      <alignment horizontal="right" readingOrder="1"/>
    </xf>
    <xf numFmtId="0" fontId="13" fillId="0" borderId="5" xfId="0" applyFont="1" applyBorder="1"/>
    <xf numFmtId="10" fontId="15" fillId="6" borderId="3" xfId="0" applyNumberFormat="1" applyFont="1" applyFill="1" applyBorder="1" applyAlignment="1">
      <alignment horizontal="right" readingOrder="1"/>
    </xf>
    <xf numFmtId="0" fontId="11" fillId="0" borderId="6" xfId="0" applyFont="1" applyBorder="1"/>
    <xf numFmtId="0" fontId="2" fillId="0" borderId="0" xfId="0" applyFont="1" applyAlignment="1">
      <alignment horizontal="center" vertical="center"/>
    </xf>
    <xf numFmtId="2" fontId="14" fillId="0" borderId="2" xfId="0" applyNumberFormat="1" applyFont="1" applyBorder="1" applyAlignment="1">
      <alignment horizontal="right" readingOrder="1"/>
    </xf>
    <xf numFmtId="2" fontId="15" fillId="0" borderId="1" xfId="0" applyNumberFormat="1" applyFont="1" applyBorder="1" applyAlignment="1">
      <alignment horizontal="right" readingOrder="1"/>
    </xf>
    <xf numFmtId="2" fontId="11" fillId="0" borderId="2" xfId="0" applyNumberFormat="1" applyFont="1" applyBorder="1"/>
    <xf numFmtId="164" fontId="11" fillId="0" borderId="2" xfId="0" applyNumberFormat="1" applyFont="1" applyBorder="1" applyAlignment="1">
      <alignment vertical="top" wrapText="1" readingOrder="1"/>
    </xf>
    <xf numFmtId="164" fontId="11" fillId="0" borderId="2" xfId="1" applyNumberFormat="1" applyFont="1" applyFill="1" applyBorder="1" applyAlignment="1" applyProtection="1">
      <alignment vertical="top" wrapText="1" readingOrder="1"/>
      <protection locked="0"/>
    </xf>
    <xf numFmtId="164" fontId="11" fillId="0" borderId="3" xfId="0" applyNumberFormat="1" applyFont="1" applyBorder="1"/>
    <xf numFmtId="0" fontId="8" fillId="4" borderId="1" xfId="2" applyFont="1" applyFill="1" applyBorder="1" applyAlignment="1" applyProtection="1">
      <alignment vertical="top" readingOrder="1"/>
      <protection locked="0"/>
    </xf>
    <xf numFmtId="0" fontId="8" fillId="4" borderId="1" xfId="2" applyFont="1" applyFill="1" applyBorder="1" applyAlignment="1" applyProtection="1">
      <alignment horizontal="center" vertical="center" readingOrder="1"/>
      <protection locked="0"/>
    </xf>
    <xf numFmtId="0" fontId="8" fillId="6" borderId="1" xfId="2" applyFont="1" applyFill="1" applyBorder="1" applyAlignment="1" applyProtection="1">
      <alignment horizontal="center" vertical="center" readingOrder="1"/>
      <protection locked="0"/>
    </xf>
    <xf numFmtId="0" fontId="17" fillId="0" borderId="0" xfId="0" applyFont="1"/>
    <xf numFmtId="0" fontId="8" fillId="4" borderId="2" xfId="2" applyFont="1" applyFill="1" applyBorder="1" applyAlignment="1" applyProtection="1">
      <alignment vertical="center" readingOrder="1"/>
      <protection locked="0"/>
    </xf>
    <xf numFmtId="0" fontId="8" fillId="4" borderId="2" xfId="2" applyFont="1" applyFill="1" applyBorder="1" applyAlignment="1" applyProtection="1">
      <alignment horizontal="center" vertical="center" readingOrder="1"/>
      <protection locked="0"/>
    </xf>
    <xf numFmtId="2" fontId="10" fillId="0" borderId="2" xfId="0" applyNumberFormat="1" applyFont="1" applyBorder="1" applyAlignment="1" applyProtection="1">
      <alignment vertical="top" wrapText="1" readingOrder="1"/>
      <protection locked="0"/>
    </xf>
    <xf numFmtId="0" fontId="18" fillId="4" borderId="1" xfId="0" applyFont="1" applyFill="1" applyBorder="1"/>
    <xf numFmtId="0" fontId="9" fillId="0" borderId="7" xfId="0" applyFont="1" applyBorder="1"/>
    <xf numFmtId="0" fontId="11" fillId="0" borderId="7" xfId="0" applyFont="1" applyBorder="1"/>
    <xf numFmtId="165" fontId="11" fillId="0" borderId="7" xfId="0" applyNumberFormat="1" applyFont="1" applyBorder="1" applyAlignment="1">
      <alignment horizontal="right"/>
    </xf>
    <xf numFmtId="9" fontId="11" fillId="0" borderId="7" xfId="1" applyFont="1" applyBorder="1"/>
    <xf numFmtId="166" fontId="11" fillId="6" borderId="7" xfId="0" applyNumberFormat="1" applyFont="1" applyFill="1" applyBorder="1"/>
    <xf numFmtId="9" fontId="10" fillId="3" borderId="2" xfId="1" applyFont="1" applyFill="1" applyBorder="1" applyAlignment="1" applyProtection="1">
      <alignment vertical="top" wrapText="1" readingOrder="1"/>
    </xf>
    <xf numFmtId="9" fontId="10" fillId="3" borderId="7" xfId="1" applyFont="1" applyFill="1" applyBorder="1" applyAlignment="1" applyProtection="1">
      <alignment vertical="top" wrapText="1" readingOrder="1"/>
      <protection locked="0"/>
    </xf>
    <xf numFmtId="0" fontId="19" fillId="0" borderId="0" xfId="0" applyFont="1"/>
    <xf numFmtId="0" fontId="19" fillId="0" borderId="2" xfId="0" applyFont="1" applyBorder="1"/>
    <xf numFmtId="9" fontId="10" fillId="3" borderId="2" xfId="1" applyFont="1" applyFill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8" fontId="14" fillId="0" borderId="2" xfId="1" applyNumberFormat="1" applyFont="1" applyBorder="1" applyAlignment="1">
      <alignment horizontal="right" readingOrder="1"/>
    </xf>
    <xf numFmtId="168" fontId="10" fillId="0" borderId="2" xfId="1" applyNumberFormat="1" applyFont="1" applyFill="1" applyBorder="1" applyAlignment="1" applyProtection="1">
      <alignment vertical="top" wrapText="1" readingOrder="1"/>
      <protection locked="0"/>
    </xf>
    <xf numFmtId="168" fontId="10" fillId="0" borderId="2" xfId="1" applyNumberFormat="1" applyFont="1" applyBorder="1" applyAlignment="1" applyProtection="1">
      <alignment vertical="top" wrapText="1" readingOrder="1"/>
      <protection locked="0"/>
    </xf>
    <xf numFmtId="168" fontId="10" fillId="0" borderId="3" xfId="1" applyNumberFormat="1" applyFont="1" applyFill="1" applyBorder="1" applyAlignment="1" applyProtection="1">
      <alignment vertical="top" wrapText="1" readingOrder="1"/>
      <protection locked="0"/>
    </xf>
    <xf numFmtId="168" fontId="11" fillId="0" borderId="2" xfId="0" applyNumberFormat="1" applyFont="1" applyBorder="1"/>
    <xf numFmtId="166" fontId="15" fillId="6" borderId="3" xfId="0" applyNumberFormat="1" applyFont="1" applyFill="1" applyBorder="1" applyAlignment="1">
      <alignment horizontal="right" readingOrder="1"/>
    </xf>
    <xf numFmtId="166" fontId="15" fillId="0" borderId="1" xfId="0" applyNumberFormat="1" applyFont="1" applyBorder="1" applyAlignment="1">
      <alignment horizontal="right" readingOrder="1"/>
    </xf>
    <xf numFmtId="166" fontId="12" fillId="0" borderId="1" xfId="0" applyNumberFormat="1" applyFont="1" applyBorder="1" applyAlignment="1">
      <alignment horizontal="right" readingOrder="1"/>
    </xf>
    <xf numFmtId="166" fontId="8" fillId="6" borderId="2" xfId="1" applyNumberFormat="1" applyFont="1" applyFill="1" applyBorder="1" applyAlignment="1" applyProtection="1">
      <alignment vertical="top" wrapText="1" readingOrder="1"/>
      <protection locked="0"/>
    </xf>
    <xf numFmtId="166" fontId="15" fillId="6" borderId="2" xfId="1" applyNumberFormat="1" applyFont="1" applyFill="1" applyBorder="1" applyAlignment="1" applyProtection="1">
      <alignment vertical="top" wrapText="1" readingOrder="1"/>
      <protection locked="0"/>
    </xf>
    <xf numFmtId="166" fontId="15" fillId="6" borderId="3" xfId="0" applyNumberFormat="1" applyFont="1" applyFill="1" applyBorder="1"/>
    <xf numFmtId="2" fontId="12" fillId="0" borderId="1" xfId="0" applyNumberFormat="1" applyFont="1" applyBorder="1"/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875E-EF04-4E4D-9003-DD74E8CA5DB3}">
  <dimension ref="A1:AD86"/>
  <sheetViews>
    <sheetView topLeftCell="T62" zoomScaleNormal="100" workbookViewId="0">
      <selection activeCell="AD78" sqref="AD78"/>
    </sheetView>
  </sheetViews>
  <sheetFormatPr defaultRowHeight="15"/>
  <cols>
    <col min="8" max="8" width="9.5703125" customWidth="1"/>
    <col min="29" max="29" width="9.42578125" bestFit="1" customWidth="1"/>
  </cols>
  <sheetData>
    <row r="1" spans="1:30" ht="25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30" ht="18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30" ht="18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"/>
      <c r="X3" s="2"/>
      <c r="Y3" s="2"/>
      <c r="Z3" s="2"/>
      <c r="AA3" s="2"/>
      <c r="AB3" s="2"/>
      <c r="AC3" s="2"/>
    </row>
    <row r="4" spans="1: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3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0" ht="15.75" thickBot="1">
      <c r="A7" s="5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7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7" t="s">
        <v>17</v>
      </c>
      <c r="P7" s="6" t="s">
        <v>18</v>
      </c>
      <c r="Q7" s="6" t="s">
        <v>19</v>
      </c>
      <c r="R7" s="6" t="s">
        <v>20</v>
      </c>
      <c r="S7" s="6" t="s">
        <v>21</v>
      </c>
      <c r="T7" s="6" t="s">
        <v>22</v>
      </c>
      <c r="U7" s="6" t="s">
        <v>23</v>
      </c>
      <c r="V7" s="7" t="s">
        <v>24</v>
      </c>
      <c r="W7" s="6" t="s">
        <v>25</v>
      </c>
      <c r="X7" s="6" t="s">
        <v>26</v>
      </c>
      <c r="Y7" s="6" t="s">
        <v>27</v>
      </c>
      <c r="Z7" s="6" t="s">
        <v>28</v>
      </c>
      <c r="AA7" s="7" t="s">
        <v>29</v>
      </c>
      <c r="AB7" s="6" t="s">
        <v>30</v>
      </c>
      <c r="AC7" s="42" t="s">
        <v>31</v>
      </c>
      <c r="AD7" s="6" t="s">
        <v>32</v>
      </c>
    </row>
    <row r="8" spans="1:30">
      <c r="A8" s="8" t="s">
        <v>33</v>
      </c>
      <c r="B8" s="8" t="s">
        <v>34</v>
      </c>
      <c r="C8" s="12">
        <f t="shared" ref="C8:C19" si="0">D8+F8+I8+K8+M8+P8+R8+T8+W8+Y8+AB8</f>
        <v>356</v>
      </c>
      <c r="D8" s="9">
        <v>104</v>
      </c>
      <c r="E8" s="62">
        <v>29.2134831460674</v>
      </c>
      <c r="F8" s="10">
        <v>65</v>
      </c>
      <c r="G8" s="62">
        <v>18.258426966292099</v>
      </c>
      <c r="H8" s="66">
        <f>((D8+F8)/C8)</f>
        <v>0.4747191011235955</v>
      </c>
      <c r="I8" s="10">
        <v>46</v>
      </c>
      <c r="J8" s="63">
        <v>12.9213483146067</v>
      </c>
      <c r="K8" s="10">
        <v>43</v>
      </c>
      <c r="L8" s="63">
        <v>12.0786516853933</v>
      </c>
      <c r="M8" s="10">
        <v>39</v>
      </c>
      <c r="N8" s="63">
        <v>10.955056179775299</v>
      </c>
      <c r="O8" s="66">
        <f t="shared" ref="O8:O19" si="1">((I8+K8+M8)/C8)</f>
        <v>0.3595505617977528</v>
      </c>
      <c r="P8" s="10">
        <v>14</v>
      </c>
      <c r="Q8" s="63">
        <v>3.9325842696629199</v>
      </c>
      <c r="R8" s="10">
        <v>18</v>
      </c>
      <c r="S8" s="63">
        <v>5.0561797752809001</v>
      </c>
      <c r="T8" s="10">
        <v>8</v>
      </c>
      <c r="U8" s="63">
        <v>2.2471910112359601</v>
      </c>
      <c r="V8" s="66">
        <f t="shared" ref="V8:V19" si="2">((P8+R8+T8)/C8)</f>
        <v>0.11235955056179775</v>
      </c>
      <c r="W8" s="10">
        <v>3</v>
      </c>
      <c r="X8" s="63">
        <v>0.84269662921348298</v>
      </c>
      <c r="Y8" s="10">
        <v>8</v>
      </c>
      <c r="Z8" s="63">
        <v>2.2471910112359601</v>
      </c>
      <c r="AA8" s="66">
        <f>((W8+Y8)/C8)</f>
        <v>3.0898876404494381E-2</v>
      </c>
      <c r="AB8" s="10">
        <v>8</v>
      </c>
      <c r="AC8" s="66">
        <v>2.2471910112359602E-2</v>
      </c>
      <c r="AD8" s="36">
        <v>3.1918539325842699</v>
      </c>
    </row>
    <row r="9" spans="1:30">
      <c r="A9" s="8" t="s">
        <v>35</v>
      </c>
      <c r="B9" s="8" t="s">
        <v>36</v>
      </c>
      <c r="C9" s="12">
        <f t="shared" si="0"/>
        <v>39</v>
      </c>
      <c r="D9" s="9">
        <v>5</v>
      </c>
      <c r="E9" s="63">
        <v>12.8205128205128</v>
      </c>
      <c r="F9" s="10">
        <v>8</v>
      </c>
      <c r="G9" s="63">
        <v>20.5128205128205</v>
      </c>
      <c r="H9" s="66">
        <f t="shared" ref="H9:H71" si="3">((D9+F9)/C9)</f>
        <v>0.33333333333333331</v>
      </c>
      <c r="I9" s="10">
        <v>3</v>
      </c>
      <c r="J9" s="63">
        <v>7.6923076923076898</v>
      </c>
      <c r="K9" s="10">
        <v>9</v>
      </c>
      <c r="L9" s="63">
        <v>23.076923076923102</v>
      </c>
      <c r="M9" s="10">
        <v>4</v>
      </c>
      <c r="N9" s="63">
        <v>10.2564102564103</v>
      </c>
      <c r="O9" s="66">
        <f>((I9+K9+M9)/C9)</f>
        <v>0.41025641025641024</v>
      </c>
      <c r="P9" s="10">
        <v>0</v>
      </c>
      <c r="Q9" s="63">
        <v>0</v>
      </c>
      <c r="R9" s="10">
        <v>4</v>
      </c>
      <c r="S9" s="63">
        <v>10.2564102564103</v>
      </c>
      <c r="T9" s="10">
        <v>4</v>
      </c>
      <c r="U9" s="63">
        <v>10.2564102564103</v>
      </c>
      <c r="V9" s="66">
        <f t="shared" si="2"/>
        <v>0.20512820512820512</v>
      </c>
      <c r="W9" s="10">
        <v>1</v>
      </c>
      <c r="X9" s="63">
        <v>2.5641025641025599</v>
      </c>
      <c r="Y9" s="10">
        <v>1</v>
      </c>
      <c r="Z9" s="63">
        <v>2.5641025641025599</v>
      </c>
      <c r="AA9" s="66">
        <f t="shared" ref="AA9:AA71" si="4">((W9+Y9)/C9)</f>
        <v>5.128205128205128E-2</v>
      </c>
      <c r="AB9" s="10">
        <v>0</v>
      </c>
      <c r="AC9" s="66">
        <v>0</v>
      </c>
      <c r="AD9" s="36">
        <v>2.9333333333333331</v>
      </c>
    </row>
    <row r="10" spans="1:30">
      <c r="A10" s="8" t="s">
        <v>37</v>
      </c>
      <c r="B10" s="8" t="s">
        <v>38</v>
      </c>
      <c r="C10" s="12">
        <f t="shared" si="0"/>
        <v>206</v>
      </c>
      <c r="D10" s="9">
        <v>58</v>
      </c>
      <c r="E10" s="63">
        <v>28.1553398058252</v>
      </c>
      <c r="F10" s="10">
        <v>30</v>
      </c>
      <c r="G10" s="63">
        <v>14.5631067961165</v>
      </c>
      <c r="H10" s="66">
        <f t="shared" si="3"/>
        <v>0.42718446601941745</v>
      </c>
      <c r="I10" s="10">
        <v>18</v>
      </c>
      <c r="J10" s="63">
        <v>8.7378640776699008</v>
      </c>
      <c r="K10" s="10">
        <v>28</v>
      </c>
      <c r="L10" s="63">
        <v>13.5922330097087</v>
      </c>
      <c r="M10" s="10">
        <v>25</v>
      </c>
      <c r="N10" s="63">
        <v>12.135922330097101</v>
      </c>
      <c r="O10" s="66">
        <f t="shared" si="1"/>
        <v>0.3446601941747573</v>
      </c>
      <c r="P10" s="10">
        <v>10</v>
      </c>
      <c r="Q10" s="63">
        <v>4.8543689320388301</v>
      </c>
      <c r="R10" s="10">
        <v>9</v>
      </c>
      <c r="S10" s="63">
        <v>4.3689320388349504</v>
      </c>
      <c r="T10" s="10">
        <v>8</v>
      </c>
      <c r="U10" s="63">
        <v>3.8834951456310698</v>
      </c>
      <c r="V10" s="66">
        <f t="shared" si="2"/>
        <v>0.13106796116504854</v>
      </c>
      <c r="W10" s="10">
        <v>3</v>
      </c>
      <c r="X10" s="63">
        <v>1.4563106796116501</v>
      </c>
      <c r="Y10" s="10">
        <v>8</v>
      </c>
      <c r="Z10" s="63">
        <v>3.8834951456310698</v>
      </c>
      <c r="AA10" s="66">
        <f t="shared" si="4"/>
        <v>5.3398058252427182E-2</v>
      </c>
      <c r="AB10" s="10">
        <v>9</v>
      </c>
      <c r="AC10" s="66">
        <v>4.3689320388349502E-2</v>
      </c>
      <c r="AD10" s="36">
        <v>3.0116504854368933</v>
      </c>
    </row>
    <row r="11" spans="1:30">
      <c r="A11" s="8" t="s">
        <v>39</v>
      </c>
      <c r="B11" s="8" t="s">
        <v>40</v>
      </c>
      <c r="C11" s="12">
        <f t="shared" si="0"/>
        <v>33</v>
      </c>
      <c r="D11" s="9">
        <v>14</v>
      </c>
      <c r="E11" s="63">
        <v>42.424242424242401</v>
      </c>
      <c r="F11" s="10">
        <v>3</v>
      </c>
      <c r="G11" s="63">
        <v>9.0909090909090899</v>
      </c>
      <c r="H11" s="66">
        <f t="shared" si="3"/>
        <v>0.51515151515151514</v>
      </c>
      <c r="I11" s="15">
        <v>6</v>
      </c>
      <c r="J11" s="63">
        <v>18.181818181818201</v>
      </c>
      <c r="K11" s="10">
        <v>4</v>
      </c>
      <c r="L11" s="63">
        <v>12.1212121212121</v>
      </c>
      <c r="M11" s="10">
        <v>0</v>
      </c>
      <c r="N11" s="63">
        <v>0</v>
      </c>
      <c r="O11" s="66">
        <f t="shared" si="1"/>
        <v>0.30303030303030304</v>
      </c>
      <c r="P11" s="10">
        <v>0</v>
      </c>
      <c r="Q11" s="63">
        <v>0</v>
      </c>
      <c r="R11" s="10">
        <v>0</v>
      </c>
      <c r="S11" s="63">
        <v>0</v>
      </c>
      <c r="T11" s="10">
        <v>4</v>
      </c>
      <c r="U11" s="63">
        <v>12.1212121212121</v>
      </c>
      <c r="V11" s="66">
        <f t="shared" si="2"/>
        <v>0.12121212121212122</v>
      </c>
      <c r="W11" s="10">
        <v>0</v>
      </c>
      <c r="X11" s="63">
        <v>0</v>
      </c>
      <c r="Y11" s="10">
        <v>1</v>
      </c>
      <c r="Z11" s="63">
        <v>3.0303030303030298</v>
      </c>
      <c r="AA11" s="66">
        <f t="shared" si="4"/>
        <v>3.0303030303030304E-2</v>
      </c>
      <c r="AB11" s="10">
        <v>1</v>
      </c>
      <c r="AC11" s="66">
        <v>3.0303030303030297E-2</v>
      </c>
      <c r="AD11" s="36">
        <v>3.2333333333333334</v>
      </c>
    </row>
    <row r="12" spans="1:30">
      <c r="A12" s="8" t="s">
        <v>41</v>
      </c>
      <c r="B12" s="8" t="s">
        <v>42</v>
      </c>
      <c r="C12" s="12">
        <f t="shared" si="0"/>
        <v>286</v>
      </c>
      <c r="D12" s="32">
        <v>149</v>
      </c>
      <c r="E12" s="64">
        <v>52.0979020979021</v>
      </c>
      <c r="F12" s="10">
        <v>64</v>
      </c>
      <c r="G12" s="64">
        <v>22.377622377622401</v>
      </c>
      <c r="H12" s="66">
        <f t="shared" si="3"/>
        <v>0.74475524475524479</v>
      </c>
      <c r="I12" s="10">
        <v>20</v>
      </c>
      <c r="J12" s="63">
        <v>6.9930069930069898</v>
      </c>
      <c r="K12" s="10">
        <v>21</v>
      </c>
      <c r="L12" s="63">
        <v>7.3426573426573398</v>
      </c>
      <c r="M12" s="10">
        <v>3</v>
      </c>
      <c r="N12" s="63">
        <v>1.0489510489510501</v>
      </c>
      <c r="O12" s="66">
        <f t="shared" si="1"/>
        <v>0.15384615384615385</v>
      </c>
      <c r="P12" s="10">
        <v>9</v>
      </c>
      <c r="Q12" s="63">
        <v>3.1468531468531502</v>
      </c>
      <c r="R12" s="10">
        <v>8</v>
      </c>
      <c r="S12" s="63">
        <v>2.7972027972028002</v>
      </c>
      <c r="T12" s="10">
        <v>5</v>
      </c>
      <c r="U12" s="63">
        <v>1.7482517482517499</v>
      </c>
      <c r="V12" s="66">
        <f t="shared" si="2"/>
        <v>7.6923076923076927E-2</v>
      </c>
      <c r="W12" s="10">
        <v>0</v>
      </c>
      <c r="X12" s="63">
        <v>0</v>
      </c>
      <c r="Y12" s="10">
        <v>2</v>
      </c>
      <c r="Z12" s="63">
        <v>0.69930069930069905</v>
      </c>
      <c r="AA12" s="66">
        <f t="shared" si="4"/>
        <v>6.993006993006993E-3</v>
      </c>
      <c r="AB12" s="10">
        <v>5</v>
      </c>
      <c r="AC12" s="66">
        <v>1.7482517482517498E-2</v>
      </c>
      <c r="AD12" s="36">
        <v>3.5562937062937063</v>
      </c>
    </row>
    <row r="13" spans="1:30">
      <c r="A13" s="8" t="s">
        <v>41</v>
      </c>
      <c r="B13" s="8" t="s">
        <v>43</v>
      </c>
      <c r="C13" s="12">
        <f t="shared" si="0"/>
        <v>349</v>
      </c>
      <c r="D13" s="9">
        <v>201</v>
      </c>
      <c r="E13" s="62">
        <v>57.5931232091691</v>
      </c>
      <c r="F13" s="10">
        <v>52</v>
      </c>
      <c r="G13" s="62">
        <v>14.8997134670487</v>
      </c>
      <c r="H13" s="66">
        <f t="shared" si="3"/>
        <v>0.72492836676217765</v>
      </c>
      <c r="I13" s="10">
        <v>38</v>
      </c>
      <c r="J13" s="63">
        <v>10.8882521489971</v>
      </c>
      <c r="K13" s="10">
        <v>22</v>
      </c>
      <c r="L13" s="63">
        <v>6.3037249283667602</v>
      </c>
      <c r="M13" s="10">
        <v>18</v>
      </c>
      <c r="N13" s="63">
        <v>5.1575931232091703</v>
      </c>
      <c r="O13" s="66">
        <f t="shared" si="1"/>
        <v>0.22349570200573066</v>
      </c>
      <c r="P13" s="10">
        <v>3</v>
      </c>
      <c r="Q13" s="63">
        <v>0.85959885386819501</v>
      </c>
      <c r="R13" s="10">
        <v>4</v>
      </c>
      <c r="S13" s="63">
        <v>1.1461318051575899</v>
      </c>
      <c r="T13" s="10">
        <v>1</v>
      </c>
      <c r="U13" s="63">
        <v>0.28653295128939799</v>
      </c>
      <c r="V13" s="66">
        <f t="shared" si="2"/>
        <v>2.2922636103151862E-2</v>
      </c>
      <c r="W13" s="10">
        <v>4</v>
      </c>
      <c r="X13" s="63">
        <v>1.1461318051575899</v>
      </c>
      <c r="Y13" s="10">
        <v>5</v>
      </c>
      <c r="Z13" s="63">
        <v>1.4326647564469901</v>
      </c>
      <c r="AA13" s="66">
        <f t="shared" si="4"/>
        <v>2.5787965616045846E-2</v>
      </c>
      <c r="AB13" s="10">
        <v>1</v>
      </c>
      <c r="AC13" s="66">
        <v>2.8653295128939797E-3</v>
      </c>
      <c r="AD13" s="36">
        <v>3.619484240687679</v>
      </c>
    </row>
    <row r="14" spans="1:30">
      <c r="A14" s="8" t="s">
        <v>44</v>
      </c>
      <c r="B14" s="8" t="s">
        <v>44</v>
      </c>
      <c r="C14" s="12">
        <f t="shared" si="0"/>
        <v>698</v>
      </c>
      <c r="D14" s="9">
        <v>159</v>
      </c>
      <c r="E14" s="62">
        <v>22.779369627507201</v>
      </c>
      <c r="F14" s="10">
        <v>84</v>
      </c>
      <c r="G14" s="62">
        <v>12.0343839541547</v>
      </c>
      <c r="H14" s="66">
        <f t="shared" si="3"/>
        <v>0.34813753581661894</v>
      </c>
      <c r="I14" s="10">
        <v>63</v>
      </c>
      <c r="J14" s="63">
        <v>9.0257879656160505</v>
      </c>
      <c r="K14" s="10">
        <v>94</v>
      </c>
      <c r="L14" s="63">
        <v>13.4670487106017</v>
      </c>
      <c r="M14" s="10">
        <v>71</v>
      </c>
      <c r="N14" s="63">
        <v>10.1719197707736</v>
      </c>
      <c r="O14" s="66">
        <f t="shared" si="1"/>
        <v>0.32664756446991405</v>
      </c>
      <c r="P14" s="10">
        <v>47</v>
      </c>
      <c r="Q14" s="63">
        <v>6.7335243553008599</v>
      </c>
      <c r="R14" s="10">
        <v>56</v>
      </c>
      <c r="S14" s="63">
        <v>8.02292263610315</v>
      </c>
      <c r="T14" s="10">
        <v>47</v>
      </c>
      <c r="U14" s="63">
        <v>6.7335243553008599</v>
      </c>
      <c r="V14" s="66">
        <f t="shared" si="2"/>
        <v>0.2148997134670487</v>
      </c>
      <c r="W14" s="10">
        <v>20</v>
      </c>
      <c r="X14" s="63">
        <v>2.8653295128939802</v>
      </c>
      <c r="Y14" s="10">
        <v>20</v>
      </c>
      <c r="Z14" s="63">
        <v>2.8653295128939802</v>
      </c>
      <c r="AA14" s="66">
        <f t="shared" si="4"/>
        <v>5.730659025787966E-2</v>
      </c>
      <c r="AB14" s="10">
        <v>37</v>
      </c>
      <c r="AC14" s="66">
        <v>5.3008595988538694E-2</v>
      </c>
      <c r="AD14" s="36">
        <v>2.82865329512894</v>
      </c>
    </row>
    <row r="15" spans="1:30">
      <c r="A15" s="8" t="s">
        <v>33</v>
      </c>
      <c r="B15" s="8" t="s">
        <v>45</v>
      </c>
      <c r="C15" s="12">
        <f t="shared" si="0"/>
        <v>112</v>
      </c>
      <c r="D15" s="9">
        <v>68</v>
      </c>
      <c r="E15" s="62">
        <v>60.714285714285701</v>
      </c>
      <c r="F15" s="10">
        <v>22</v>
      </c>
      <c r="G15" s="62">
        <v>19.6428571428571</v>
      </c>
      <c r="H15" s="66">
        <f t="shared" si="3"/>
        <v>0.8035714285714286</v>
      </c>
      <c r="I15" s="10">
        <v>10</v>
      </c>
      <c r="J15" s="63">
        <v>8.9285714285714306</v>
      </c>
      <c r="K15" s="10">
        <v>7</v>
      </c>
      <c r="L15" s="63">
        <v>6.25</v>
      </c>
      <c r="M15" s="10">
        <v>1</v>
      </c>
      <c r="N15" s="63">
        <v>0.89285714285714302</v>
      </c>
      <c r="O15" s="66">
        <f t="shared" si="1"/>
        <v>0.16071428571428573</v>
      </c>
      <c r="P15" s="10">
        <v>1</v>
      </c>
      <c r="Q15" s="63">
        <v>0.89285714285714302</v>
      </c>
      <c r="R15" s="10">
        <v>1</v>
      </c>
      <c r="S15" s="63">
        <v>0.89285714285714302</v>
      </c>
      <c r="T15" s="10">
        <v>0</v>
      </c>
      <c r="U15" s="63">
        <v>0</v>
      </c>
      <c r="V15" s="66">
        <f t="shared" si="2"/>
        <v>1.7857142857142856E-2</v>
      </c>
      <c r="W15" s="10">
        <v>1</v>
      </c>
      <c r="X15" s="63">
        <v>0.89285714285714302</v>
      </c>
      <c r="Y15" s="10">
        <v>1</v>
      </c>
      <c r="Z15" s="63">
        <v>0.89285714285714302</v>
      </c>
      <c r="AA15" s="66">
        <f t="shared" si="4"/>
        <v>1.7857142857142856E-2</v>
      </c>
      <c r="AB15" s="10">
        <v>0</v>
      </c>
      <c r="AC15" s="66">
        <v>0</v>
      </c>
      <c r="AD15" s="36">
        <v>3.7205357142857145</v>
      </c>
    </row>
    <row r="16" spans="1:30">
      <c r="A16" s="8" t="s">
        <v>46</v>
      </c>
      <c r="B16" s="8" t="s">
        <v>46</v>
      </c>
      <c r="C16" s="12">
        <f t="shared" si="0"/>
        <v>23</v>
      </c>
      <c r="D16" s="9">
        <v>14</v>
      </c>
      <c r="E16" s="65">
        <v>60.869565217391298</v>
      </c>
      <c r="F16" s="11">
        <v>1</v>
      </c>
      <c r="G16" s="65">
        <v>4.3478260869565197</v>
      </c>
      <c r="H16" s="66">
        <f t="shared" si="3"/>
        <v>0.65217391304347827</v>
      </c>
      <c r="I16" s="10">
        <v>4</v>
      </c>
      <c r="J16" s="63">
        <v>17.3913043478261</v>
      </c>
      <c r="K16" s="10">
        <v>1</v>
      </c>
      <c r="L16" s="63">
        <v>4.3478260869565197</v>
      </c>
      <c r="M16" s="10">
        <v>0</v>
      </c>
      <c r="N16" s="63">
        <v>0</v>
      </c>
      <c r="O16" s="66">
        <f t="shared" si="1"/>
        <v>0.21739130434782608</v>
      </c>
      <c r="P16" s="10">
        <v>1</v>
      </c>
      <c r="Q16" s="63">
        <v>4.3478260869565197</v>
      </c>
      <c r="R16" s="10">
        <v>0</v>
      </c>
      <c r="S16" s="63">
        <v>0</v>
      </c>
      <c r="T16" s="10">
        <v>0</v>
      </c>
      <c r="U16" s="63">
        <v>0</v>
      </c>
      <c r="V16" s="66">
        <f t="shared" si="2"/>
        <v>4.3478260869565216E-2</v>
      </c>
      <c r="W16" s="10">
        <v>1</v>
      </c>
      <c r="X16" s="63">
        <v>4.3478260869565197</v>
      </c>
      <c r="Y16" s="10">
        <v>0</v>
      </c>
      <c r="Z16" s="63">
        <v>0</v>
      </c>
      <c r="AA16" s="66">
        <f t="shared" si="4"/>
        <v>4.3478260869565216E-2</v>
      </c>
      <c r="AB16" s="10">
        <v>1</v>
      </c>
      <c r="AC16" s="66">
        <v>4.3478260869565195E-2</v>
      </c>
      <c r="AD16" s="36">
        <v>3.4565217391304346</v>
      </c>
    </row>
    <row r="17" spans="1:30">
      <c r="A17" s="8" t="s">
        <v>33</v>
      </c>
      <c r="B17" s="8" t="s">
        <v>47</v>
      </c>
      <c r="C17" s="12">
        <f t="shared" si="0"/>
        <v>186</v>
      </c>
      <c r="D17" s="9">
        <v>37</v>
      </c>
      <c r="E17" s="62">
        <v>19.8924731182796</v>
      </c>
      <c r="F17" s="10">
        <v>14</v>
      </c>
      <c r="G17" s="62">
        <v>7.5268817204301097</v>
      </c>
      <c r="H17" s="66">
        <f t="shared" si="3"/>
        <v>0.27419354838709675</v>
      </c>
      <c r="I17" s="10">
        <v>20</v>
      </c>
      <c r="J17" s="63">
        <v>10.752688172042999</v>
      </c>
      <c r="K17" s="10">
        <v>38</v>
      </c>
      <c r="L17" s="63">
        <v>20.430107526881699</v>
      </c>
      <c r="M17" s="10">
        <v>28</v>
      </c>
      <c r="N17" s="63">
        <v>15.0537634408602</v>
      </c>
      <c r="O17" s="66">
        <f t="shared" si="1"/>
        <v>0.46236559139784944</v>
      </c>
      <c r="P17" s="10">
        <v>19</v>
      </c>
      <c r="Q17" s="63">
        <v>10.215053763440901</v>
      </c>
      <c r="R17" s="10">
        <v>18</v>
      </c>
      <c r="S17" s="63">
        <v>9.67741935483871</v>
      </c>
      <c r="T17" s="10">
        <v>4</v>
      </c>
      <c r="U17" s="63">
        <v>2.1505376344085998</v>
      </c>
      <c r="V17" s="66">
        <f t="shared" si="2"/>
        <v>0.22043010752688172</v>
      </c>
      <c r="W17" s="10">
        <v>2</v>
      </c>
      <c r="X17" s="63">
        <v>1.0752688172042999</v>
      </c>
      <c r="Y17" s="10">
        <v>3</v>
      </c>
      <c r="Z17" s="63">
        <v>1.61290322580645</v>
      </c>
      <c r="AA17" s="66">
        <f t="shared" si="4"/>
        <v>2.6881720430107527E-2</v>
      </c>
      <c r="AB17" s="10">
        <v>3</v>
      </c>
      <c r="AC17" s="66">
        <v>1.6129032258064498E-2</v>
      </c>
      <c r="AD17" s="36">
        <v>2.943548387096774</v>
      </c>
    </row>
    <row r="18" spans="1:30">
      <c r="A18" s="8" t="s">
        <v>48</v>
      </c>
      <c r="B18" s="8" t="s">
        <v>48</v>
      </c>
      <c r="C18" s="12">
        <f t="shared" si="0"/>
        <v>445</v>
      </c>
      <c r="D18" s="9">
        <v>105</v>
      </c>
      <c r="E18" s="63">
        <v>23.595505617977501</v>
      </c>
      <c r="F18" s="10">
        <v>40</v>
      </c>
      <c r="G18" s="63">
        <v>8.9887640449438209</v>
      </c>
      <c r="H18" s="66">
        <f t="shared" si="3"/>
        <v>0.3258426966292135</v>
      </c>
      <c r="I18" s="10">
        <v>36</v>
      </c>
      <c r="J18" s="63">
        <v>8.0898876404494402</v>
      </c>
      <c r="K18" s="10">
        <v>62</v>
      </c>
      <c r="L18" s="63">
        <v>13.9325842696629</v>
      </c>
      <c r="M18" s="10">
        <v>33</v>
      </c>
      <c r="N18" s="63">
        <v>7.4157303370786503</v>
      </c>
      <c r="O18" s="66">
        <f t="shared" si="1"/>
        <v>0.29438202247191009</v>
      </c>
      <c r="P18" s="10">
        <v>34</v>
      </c>
      <c r="Q18" s="63">
        <v>7.6404494382022499</v>
      </c>
      <c r="R18" s="10">
        <v>43</v>
      </c>
      <c r="S18" s="63">
        <v>9.6629213483146099</v>
      </c>
      <c r="T18" s="10">
        <v>25</v>
      </c>
      <c r="U18" s="63">
        <v>5.6179775280898898</v>
      </c>
      <c r="V18" s="66">
        <f t="shared" si="2"/>
        <v>0.2292134831460674</v>
      </c>
      <c r="W18" s="10">
        <v>18</v>
      </c>
      <c r="X18" s="63">
        <v>4.0449438202247201</v>
      </c>
      <c r="Y18" s="10">
        <v>23</v>
      </c>
      <c r="Z18" s="63">
        <v>5.1685393258427004</v>
      </c>
      <c r="AA18" s="66">
        <f t="shared" si="4"/>
        <v>9.2134831460674152E-2</v>
      </c>
      <c r="AB18" s="10">
        <v>26</v>
      </c>
      <c r="AC18" s="66">
        <v>5.8426966292134799E-2</v>
      </c>
      <c r="AD18" s="36">
        <v>2.7303370786516852</v>
      </c>
    </row>
    <row r="19" spans="1:30">
      <c r="A19" s="8" t="s">
        <v>39</v>
      </c>
      <c r="B19" s="8" t="s">
        <v>49</v>
      </c>
      <c r="C19" s="12">
        <f t="shared" si="0"/>
        <v>14</v>
      </c>
      <c r="D19" s="9">
        <v>4</v>
      </c>
      <c r="E19" s="63">
        <v>28.571428571428601</v>
      </c>
      <c r="F19" s="10">
        <v>3</v>
      </c>
      <c r="G19" s="63">
        <v>21.428571428571399</v>
      </c>
      <c r="H19" s="66">
        <f t="shared" si="3"/>
        <v>0.5</v>
      </c>
      <c r="I19" s="10">
        <v>3</v>
      </c>
      <c r="J19" s="63">
        <v>21.428571428571399</v>
      </c>
      <c r="K19" s="10">
        <v>3</v>
      </c>
      <c r="L19" s="63">
        <v>21.428571428571399</v>
      </c>
      <c r="M19" s="10">
        <v>1</v>
      </c>
      <c r="N19" s="63">
        <v>7.1428571428571397</v>
      </c>
      <c r="O19" s="66">
        <f t="shared" si="1"/>
        <v>0.5</v>
      </c>
      <c r="P19" s="10">
        <v>0</v>
      </c>
      <c r="Q19" s="63">
        <v>0</v>
      </c>
      <c r="R19" s="10">
        <v>0</v>
      </c>
      <c r="S19" s="63">
        <v>0</v>
      </c>
      <c r="T19" s="10">
        <v>0</v>
      </c>
      <c r="U19" s="63">
        <v>0</v>
      </c>
      <c r="V19" s="66">
        <f t="shared" si="2"/>
        <v>0</v>
      </c>
      <c r="W19" s="10">
        <v>0</v>
      </c>
      <c r="X19" s="63">
        <v>0</v>
      </c>
      <c r="Y19" s="10">
        <v>0</v>
      </c>
      <c r="Z19" s="63">
        <v>0</v>
      </c>
      <c r="AA19" s="66">
        <f t="shared" si="4"/>
        <v>0</v>
      </c>
      <c r="AB19" s="10">
        <v>0</v>
      </c>
      <c r="AC19" s="66">
        <v>0</v>
      </c>
      <c r="AD19" s="36">
        <v>3.4785714285714286</v>
      </c>
    </row>
    <row r="20" spans="1:30">
      <c r="A20" s="8" t="s">
        <v>50</v>
      </c>
      <c r="B20" s="8" t="s">
        <v>51</v>
      </c>
      <c r="C20" s="12">
        <f>D20+F20+I20+K20+M20+P20+R20+T20+W20+Y20+AB20</f>
        <v>134</v>
      </c>
      <c r="D20" s="9">
        <v>61</v>
      </c>
      <c r="E20" s="63">
        <v>45.522388059701498</v>
      </c>
      <c r="F20" s="10">
        <v>12</v>
      </c>
      <c r="G20" s="63">
        <v>8.9552238805970106</v>
      </c>
      <c r="H20" s="66">
        <f t="shared" si="3"/>
        <v>0.54477611940298509</v>
      </c>
      <c r="I20" s="10">
        <v>13</v>
      </c>
      <c r="J20" s="63">
        <v>9.7014925373134293</v>
      </c>
      <c r="K20" s="10">
        <v>21</v>
      </c>
      <c r="L20" s="63">
        <v>15.6716417910448</v>
      </c>
      <c r="M20" s="10">
        <v>5</v>
      </c>
      <c r="N20" s="63">
        <v>3.7313432835820901</v>
      </c>
      <c r="O20" s="66">
        <f>((I20+K20+M20)/C20)</f>
        <v>0.29104477611940299</v>
      </c>
      <c r="P20" s="10">
        <v>1</v>
      </c>
      <c r="Q20" s="63">
        <v>0.74626865671641796</v>
      </c>
      <c r="R20" s="10">
        <v>6</v>
      </c>
      <c r="S20" s="63">
        <v>4.4776119402985097</v>
      </c>
      <c r="T20" s="10">
        <v>4</v>
      </c>
      <c r="U20" s="63">
        <v>2.98507462686567</v>
      </c>
      <c r="V20" s="66">
        <f>((P20+R20+T20)/C20)</f>
        <v>8.2089552238805971E-2</v>
      </c>
      <c r="W20" s="10">
        <v>1</v>
      </c>
      <c r="X20" s="63">
        <v>0.74626865671641796</v>
      </c>
      <c r="Y20" s="10">
        <v>5</v>
      </c>
      <c r="Z20" s="63">
        <v>3.7313432835820901</v>
      </c>
      <c r="AA20" s="66">
        <f t="shared" si="4"/>
        <v>4.4776119402985072E-2</v>
      </c>
      <c r="AB20" s="10">
        <v>5</v>
      </c>
      <c r="AC20" s="66">
        <v>3.7313432835820899E-2</v>
      </c>
      <c r="AD20" s="36">
        <v>3.2477611940298505</v>
      </c>
    </row>
    <row r="21" spans="1:30">
      <c r="A21" s="8" t="s">
        <v>52</v>
      </c>
      <c r="B21" s="8" t="s">
        <v>53</v>
      </c>
      <c r="C21" s="12">
        <f>D21+F21+I21+K21+M21+P21+R21+T21+W21+Y21+AB21</f>
        <v>329</v>
      </c>
      <c r="D21" s="9">
        <v>175</v>
      </c>
      <c r="E21" s="63">
        <v>53.191489361702097</v>
      </c>
      <c r="F21" s="10">
        <v>67</v>
      </c>
      <c r="G21" s="63">
        <v>20.3647416413374</v>
      </c>
      <c r="H21" s="66">
        <f t="shared" si="3"/>
        <v>0.73556231003039518</v>
      </c>
      <c r="I21" s="10">
        <v>36</v>
      </c>
      <c r="J21" s="63">
        <v>10.942249240121599</v>
      </c>
      <c r="K21" s="10">
        <v>18</v>
      </c>
      <c r="L21" s="63">
        <v>5.4711246200607899</v>
      </c>
      <c r="M21" s="10">
        <v>11</v>
      </c>
      <c r="N21" s="63">
        <v>3.3434650455927</v>
      </c>
      <c r="O21" s="66">
        <f t="shared" ref="O21:O26" si="5">((I21+K21+M21)/C21)</f>
        <v>0.19756838905775076</v>
      </c>
      <c r="P21" s="10">
        <v>5</v>
      </c>
      <c r="Q21" s="63">
        <v>1.5197568389057801</v>
      </c>
      <c r="R21" s="10">
        <v>8</v>
      </c>
      <c r="S21" s="63">
        <v>2.43161094224924</v>
      </c>
      <c r="T21" s="10">
        <v>1</v>
      </c>
      <c r="U21" s="63">
        <v>0.303951367781155</v>
      </c>
      <c r="V21" s="66">
        <f t="shared" ref="V21:V27" si="6">((P21+R21+T21)/C21)</f>
        <v>4.2553191489361701E-2</v>
      </c>
      <c r="W21" s="10">
        <v>2</v>
      </c>
      <c r="X21" s="63">
        <v>0.60790273556231</v>
      </c>
      <c r="Y21" s="10">
        <v>0</v>
      </c>
      <c r="Z21" s="63">
        <v>0</v>
      </c>
      <c r="AA21" s="66">
        <f t="shared" si="4"/>
        <v>6.0790273556231003E-3</v>
      </c>
      <c r="AB21" s="10">
        <v>6</v>
      </c>
      <c r="AC21" s="66">
        <v>1.82370820668693E-2</v>
      </c>
      <c r="AD21" s="36">
        <v>3.5933130699088145</v>
      </c>
    </row>
    <row r="22" spans="1:30">
      <c r="A22" s="8" t="s">
        <v>50</v>
      </c>
      <c r="B22" s="8" t="s">
        <v>54</v>
      </c>
      <c r="C22" s="12">
        <f>D22+F22+I22+K22+M22+P22+R22+T22+W22+Y22+AB22</f>
        <v>12</v>
      </c>
      <c r="D22" s="9">
        <v>8</v>
      </c>
      <c r="E22" s="63">
        <v>66.6666666666667</v>
      </c>
      <c r="F22" s="10">
        <v>1</v>
      </c>
      <c r="G22" s="63">
        <v>8.3333333333333304</v>
      </c>
      <c r="H22" s="66">
        <f t="shared" si="3"/>
        <v>0.75</v>
      </c>
      <c r="I22" s="10">
        <v>0</v>
      </c>
      <c r="J22" s="63">
        <v>0</v>
      </c>
      <c r="K22" s="10">
        <v>0</v>
      </c>
      <c r="L22" s="63">
        <v>0</v>
      </c>
      <c r="M22" s="10">
        <v>0</v>
      </c>
      <c r="N22" s="63">
        <v>0</v>
      </c>
      <c r="O22" s="66">
        <f t="shared" si="5"/>
        <v>0</v>
      </c>
      <c r="P22" s="10">
        <v>1</v>
      </c>
      <c r="Q22" s="63">
        <v>8.3333333333333304</v>
      </c>
      <c r="R22" s="10">
        <v>1</v>
      </c>
      <c r="S22" s="63">
        <v>8.3333333333333304</v>
      </c>
      <c r="T22" s="10">
        <v>1</v>
      </c>
      <c r="U22" s="63">
        <v>8.3333333333333304</v>
      </c>
      <c r="V22" s="66">
        <f t="shared" si="6"/>
        <v>0.25</v>
      </c>
      <c r="W22" s="10">
        <v>0</v>
      </c>
      <c r="X22" s="63">
        <v>0</v>
      </c>
      <c r="Y22" s="10">
        <v>0</v>
      </c>
      <c r="Z22" s="63">
        <v>0</v>
      </c>
      <c r="AA22" s="66">
        <f t="shared" si="4"/>
        <v>0</v>
      </c>
      <c r="AB22" s="10">
        <v>0</v>
      </c>
      <c r="AC22" s="66">
        <v>0</v>
      </c>
      <c r="AD22" s="36">
        <v>3.4750000000000001</v>
      </c>
    </row>
    <row r="23" spans="1:30">
      <c r="A23" s="8" t="s">
        <v>55</v>
      </c>
      <c r="B23" s="8" t="s">
        <v>55</v>
      </c>
      <c r="C23" s="12">
        <f>D23+F23+I23+K23+M23+P23+R23+T23+W23+Y23+AB23</f>
        <v>69</v>
      </c>
      <c r="D23" s="9">
        <v>29</v>
      </c>
      <c r="E23" s="63">
        <v>42.028985507246396</v>
      </c>
      <c r="F23" s="10">
        <v>8</v>
      </c>
      <c r="G23" s="63">
        <v>11.5942028985507</v>
      </c>
      <c r="H23" s="66">
        <f t="shared" si="3"/>
        <v>0.53623188405797106</v>
      </c>
      <c r="I23" s="10">
        <v>8</v>
      </c>
      <c r="J23" s="63">
        <v>11.5942028985507</v>
      </c>
      <c r="K23" s="10">
        <v>11</v>
      </c>
      <c r="L23" s="63">
        <v>15.9420289855072</v>
      </c>
      <c r="M23" s="10">
        <v>2</v>
      </c>
      <c r="N23" s="63">
        <v>2.8985507246376798</v>
      </c>
      <c r="O23" s="66">
        <f t="shared" si="5"/>
        <v>0.30434782608695654</v>
      </c>
      <c r="P23" s="10">
        <v>2</v>
      </c>
      <c r="Q23" s="63">
        <v>2.8985507246376798</v>
      </c>
      <c r="R23" s="10">
        <v>2</v>
      </c>
      <c r="S23" s="63">
        <v>2.8985507246376798</v>
      </c>
      <c r="T23" s="10">
        <v>3</v>
      </c>
      <c r="U23" s="63">
        <v>4.3478260869565197</v>
      </c>
      <c r="V23" s="66">
        <f t="shared" si="6"/>
        <v>0.10144927536231885</v>
      </c>
      <c r="W23" s="10">
        <v>0</v>
      </c>
      <c r="X23" s="63">
        <v>0</v>
      </c>
      <c r="Y23" s="10">
        <v>2</v>
      </c>
      <c r="Z23" s="63">
        <v>2.8985507246376798</v>
      </c>
      <c r="AA23" s="66">
        <f t="shared" si="4"/>
        <v>2.8985507246376812E-2</v>
      </c>
      <c r="AB23" s="10">
        <v>2</v>
      </c>
      <c r="AC23" s="66">
        <v>2.8985507246376798E-2</v>
      </c>
      <c r="AD23" s="36">
        <v>3.2768115942028984</v>
      </c>
    </row>
    <row r="24" spans="1:30">
      <c r="A24" s="8"/>
      <c r="B24" s="8" t="s">
        <v>56</v>
      </c>
      <c r="C24" s="12">
        <f>D24+F24+I24+K24+M24+P24+R24+T24+W24+Y24+AB24</f>
        <v>877</v>
      </c>
      <c r="D24" s="9">
        <v>347</v>
      </c>
      <c r="E24" s="63">
        <v>39.566704675028497</v>
      </c>
      <c r="F24" s="10">
        <v>102</v>
      </c>
      <c r="G24" s="63">
        <v>11.630558722919</v>
      </c>
      <c r="H24" s="66">
        <f t="shared" si="3"/>
        <v>0.51197263397947546</v>
      </c>
      <c r="I24" s="10">
        <v>87</v>
      </c>
      <c r="J24" s="63">
        <v>9.9201824401368306</v>
      </c>
      <c r="K24" s="10">
        <v>97</v>
      </c>
      <c r="L24" s="63">
        <v>11.060433295325</v>
      </c>
      <c r="M24" s="10">
        <v>67</v>
      </c>
      <c r="N24" s="63">
        <v>7.63968072976055</v>
      </c>
      <c r="O24" s="66">
        <f t="shared" si="5"/>
        <v>0.2862029646522235</v>
      </c>
      <c r="P24" s="10">
        <v>29</v>
      </c>
      <c r="Q24" s="63">
        <v>3.3067274800456099</v>
      </c>
      <c r="R24" s="10">
        <v>45</v>
      </c>
      <c r="S24" s="63">
        <v>5.1311288483466404</v>
      </c>
      <c r="T24" s="10">
        <v>21</v>
      </c>
      <c r="U24" s="63">
        <v>2.3945267958951</v>
      </c>
      <c r="V24" s="66">
        <f t="shared" si="6"/>
        <v>0.10832383124287344</v>
      </c>
      <c r="W24" s="10">
        <v>12</v>
      </c>
      <c r="X24" s="63">
        <v>1.36830102622577</v>
      </c>
      <c r="Y24" s="10">
        <v>22</v>
      </c>
      <c r="Z24" s="63">
        <v>2.5085518814139101</v>
      </c>
      <c r="AA24" s="66">
        <f t="shared" si="4"/>
        <v>3.8768529076396809E-2</v>
      </c>
      <c r="AB24" s="10">
        <v>48</v>
      </c>
      <c r="AC24" s="66">
        <v>5.4732041049030802E-2</v>
      </c>
      <c r="AD24" s="36">
        <v>3.1407069555302165</v>
      </c>
    </row>
    <row r="25" spans="1:30">
      <c r="A25" s="8" t="s">
        <v>57</v>
      </c>
      <c r="B25" s="8" t="s">
        <v>58</v>
      </c>
      <c r="C25" s="12">
        <f t="shared" ref="C25:C26" si="7">D25+F25+I25+K25+M25+P25+R25+T25+W25+Y25+AB25</f>
        <v>12</v>
      </c>
      <c r="D25" s="9">
        <v>10</v>
      </c>
      <c r="E25" s="63">
        <v>83.3333333333333</v>
      </c>
      <c r="F25" s="10">
        <v>1</v>
      </c>
      <c r="G25" s="63">
        <v>8.3333333333333304</v>
      </c>
      <c r="H25" s="66">
        <f t="shared" si="3"/>
        <v>0.91666666666666663</v>
      </c>
      <c r="I25" s="10">
        <v>0</v>
      </c>
      <c r="J25" s="63">
        <v>0</v>
      </c>
      <c r="K25" s="10">
        <v>0</v>
      </c>
      <c r="L25" s="63">
        <v>0</v>
      </c>
      <c r="M25" s="10">
        <v>1</v>
      </c>
      <c r="N25" s="63">
        <v>8.3333333333333304</v>
      </c>
      <c r="O25" s="66">
        <f>((I25+K25+M25)/C25)</f>
        <v>8.3333333333333329E-2</v>
      </c>
      <c r="P25" s="10">
        <v>0</v>
      </c>
      <c r="Q25" s="63">
        <v>0</v>
      </c>
      <c r="R25" s="10">
        <v>0</v>
      </c>
      <c r="S25" s="63">
        <v>0</v>
      </c>
      <c r="T25" s="10">
        <v>0</v>
      </c>
      <c r="U25" s="63">
        <v>0</v>
      </c>
      <c r="V25" s="66">
        <f t="shared" si="6"/>
        <v>0</v>
      </c>
      <c r="W25" s="10">
        <v>0</v>
      </c>
      <c r="X25" s="63">
        <v>0</v>
      </c>
      <c r="Y25" s="10">
        <v>0</v>
      </c>
      <c r="Z25" s="63">
        <v>0</v>
      </c>
      <c r="AA25" s="66">
        <f t="shared" si="4"/>
        <v>0</v>
      </c>
      <c r="AB25" s="10">
        <v>0</v>
      </c>
      <c r="AC25" s="66">
        <v>0</v>
      </c>
      <c r="AD25" s="36">
        <v>3.8666666666666667</v>
      </c>
    </row>
    <row r="26" spans="1:30">
      <c r="A26" s="8"/>
      <c r="B26" s="8" t="s">
        <v>59</v>
      </c>
      <c r="C26" s="12">
        <f t="shared" si="7"/>
        <v>2</v>
      </c>
      <c r="D26" s="9">
        <v>2</v>
      </c>
      <c r="E26" s="63">
        <v>100</v>
      </c>
      <c r="F26" s="10">
        <v>0</v>
      </c>
      <c r="G26" s="63">
        <v>0</v>
      </c>
      <c r="H26" s="66">
        <f t="shared" si="3"/>
        <v>1</v>
      </c>
      <c r="I26" s="10">
        <v>0</v>
      </c>
      <c r="J26" s="63">
        <v>0</v>
      </c>
      <c r="K26" s="10">
        <v>0</v>
      </c>
      <c r="L26" s="63">
        <v>0</v>
      </c>
      <c r="M26" s="10">
        <v>0</v>
      </c>
      <c r="N26" s="63">
        <v>0</v>
      </c>
      <c r="O26" s="66">
        <f t="shared" si="5"/>
        <v>0</v>
      </c>
      <c r="P26" s="10">
        <v>0</v>
      </c>
      <c r="Q26" s="63">
        <v>0</v>
      </c>
      <c r="R26" s="10">
        <v>0</v>
      </c>
      <c r="S26" s="63">
        <v>0</v>
      </c>
      <c r="T26" s="10">
        <v>0</v>
      </c>
      <c r="U26" s="63">
        <v>0</v>
      </c>
      <c r="V26" s="66">
        <f t="shared" si="6"/>
        <v>0</v>
      </c>
      <c r="W26" s="10">
        <v>0</v>
      </c>
      <c r="X26" s="63">
        <v>0</v>
      </c>
      <c r="Y26" s="10">
        <v>0</v>
      </c>
      <c r="Z26" s="63">
        <v>0</v>
      </c>
      <c r="AA26" s="66">
        <f t="shared" si="4"/>
        <v>0</v>
      </c>
      <c r="AB26" s="10">
        <v>0</v>
      </c>
      <c r="AC26" s="66">
        <v>0</v>
      </c>
      <c r="AD26" s="36">
        <v>4</v>
      </c>
    </row>
    <row r="27" spans="1:30">
      <c r="A27" s="8" t="s">
        <v>52</v>
      </c>
      <c r="B27" s="8" t="s">
        <v>60</v>
      </c>
      <c r="C27" s="12">
        <f t="shared" ref="C27:C46" si="8">D27+F27+I27+K27+M27+P27+R27+T27+W27+Y27+AB27</f>
        <v>145</v>
      </c>
      <c r="D27" s="9">
        <v>69</v>
      </c>
      <c r="E27" s="63">
        <v>47.586206896551701</v>
      </c>
      <c r="F27" s="10">
        <v>21</v>
      </c>
      <c r="G27" s="63">
        <v>14.482758620689699</v>
      </c>
      <c r="H27" s="66">
        <f t="shared" si="3"/>
        <v>0.62068965517241381</v>
      </c>
      <c r="I27" s="10">
        <v>18</v>
      </c>
      <c r="J27" s="63">
        <v>12.413793103448301</v>
      </c>
      <c r="K27" s="10">
        <v>11</v>
      </c>
      <c r="L27" s="63">
        <v>7.5862068965517198</v>
      </c>
      <c r="M27" s="10">
        <v>5</v>
      </c>
      <c r="N27" s="63">
        <v>3.4482758620689702</v>
      </c>
      <c r="O27" s="66">
        <f t="shared" ref="O27:O44" si="9">((I27+K27+M27)/C27)</f>
        <v>0.23448275862068965</v>
      </c>
      <c r="P27" s="10">
        <v>5</v>
      </c>
      <c r="Q27" s="63">
        <v>3.4482758620689702</v>
      </c>
      <c r="R27" s="10">
        <v>2</v>
      </c>
      <c r="S27" s="63">
        <v>1.3793103448275901</v>
      </c>
      <c r="T27" s="10">
        <v>4</v>
      </c>
      <c r="U27" s="63">
        <v>2.7586206896551699</v>
      </c>
      <c r="V27" s="66">
        <f t="shared" si="6"/>
        <v>7.586206896551724E-2</v>
      </c>
      <c r="W27" s="10">
        <v>1</v>
      </c>
      <c r="X27" s="63">
        <v>0.68965517241379304</v>
      </c>
      <c r="Y27" s="10">
        <v>2</v>
      </c>
      <c r="Z27" s="63">
        <v>1.3793103448275901</v>
      </c>
      <c r="AA27" s="66">
        <f t="shared" si="4"/>
        <v>2.0689655172413793E-2</v>
      </c>
      <c r="AB27" s="10">
        <v>7</v>
      </c>
      <c r="AC27" s="66">
        <v>4.8275862068965496E-2</v>
      </c>
      <c r="AD27" s="36">
        <v>3.346206896551724</v>
      </c>
    </row>
    <row r="28" spans="1:30">
      <c r="A28" s="8" t="s">
        <v>33</v>
      </c>
      <c r="B28" s="8" t="s">
        <v>61</v>
      </c>
      <c r="C28" s="12">
        <f t="shared" si="8"/>
        <v>195</v>
      </c>
      <c r="D28" s="9">
        <v>99</v>
      </c>
      <c r="E28" s="62">
        <v>50.769230769230802</v>
      </c>
      <c r="F28" s="10">
        <v>34</v>
      </c>
      <c r="G28" s="62">
        <v>17.435897435897399</v>
      </c>
      <c r="H28" s="66">
        <f t="shared" si="3"/>
        <v>0.68205128205128207</v>
      </c>
      <c r="I28" s="10">
        <v>16</v>
      </c>
      <c r="J28" s="63">
        <v>8.2051282051282008</v>
      </c>
      <c r="K28" s="10">
        <v>16</v>
      </c>
      <c r="L28" s="63">
        <v>8.2051282051282008</v>
      </c>
      <c r="M28" s="10">
        <v>9</v>
      </c>
      <c r="N28" s="63">
        <v>4.6153846153846203</v>
      </c>
      <c r="O28" s="66">
        <f t="shared" si="9"/>
        <v>0.21025641025641026</v>
      </c>
      <c r="P28" s="10">
        <v>6</v>
      </c>
      <c r="Q28" s="63">
        <v>3.0769230769230802</v>
      </c>
      <c r="R28" s="10">
        <v>3</v>
      </c>
      <c r="S28" s="63">
        <v>1.5384615384615401</v>
      </c>
      <c r="T28" s="10">
        <v>4</v>
      </c>
      <c r="U28" s="63">
        <v>2.0512820512820502</v>
      </c>
      <c r="V28" s="66">
        <f t="shared" ref="V28:V37" si="10">((P28+R28+T28)/C28)</f>
        <v>6.6666666666666666E-2</v>
      </c>
      <c r="W28" s="10">
        <v>0</v>
      </c>
      <c r="X28" s="63">
        <v>0</v>
      </c>
      <c r="Y28" s="10">
        <v>4</v>
      </c>
      <c r="Z28" s="63">
        <v>2.0512820512820502</v>
      </c>
      <c r="AA28" s="66">
        <f t="shared" si="4"/>
        <v>2.0512820512820513E-2</v>
      </c>
      <c r="AB28" s="10">
        <v>4</v>
      </c>
      <c r="AC28" s="66">
        <v>2.0512820512820502E-2</v>
      </c>
      <c r="AD28" s="36">
        <v>3.4743589743589745</v>
      </c>
    </row>
    <row r="29" spans="1:30">
      <c r="A29" s="8" t="s">
        <v>62</v>
      </c>
      <c r="B29" s="8" t="s">
        <v>62</v>
      </c>
      <c r="C29" s="12">
        <f t="shared" si="8"/>
        <v>105</v>
      </c>
      <c r="D29" s="9">
        <v>32</v>
      </c>
      <c r="E29" s="63">
        <v>30.476190476190499</v>
      </c>
      <c r="F29" s="10">
        <v>21</v>
      </c>
      <c r="G29" s="63">
        <v>20</v>
      </c>
      <c r="H29" s="66">
        <f t="shared" si="3"/>
        <v>0.50476190476190474</v>
      </c>
      <c r="I29" s="10">
        <v>13</v>
      </c>
      <c r="J29" s="63">
        <v>12.380952380952399</v>
      </c>
      <c r="K29" s="10">
        <v>8</v>
      </c>
      <c r="L29" s="63">
        <v>7.6190476190476204</v>
      </c>
      <c r="M29" s="10">
        <v>5</v>
      </c>
      <c r="N29" s="63">
        <v>4.7619047619047601</v>
      </c>
      <c r="O29" s="66">
        <f t="shared" si="9"/>
        <v>0.24761904761904763</v>
      </c>
      <c r="P29" s="10">
        <v>3</v>
      </c>
      <c r="Q29" s="63">
        <v>2.8571428571428599</v>
      </c>
      <c r="R29" s="10">
        <v>5</v>
      </c>
      <c r="S29" s="63">
        <v>4.7619047619047601</v>
      </c>
      <c r="T29" s="10">
        <v>3</v>
      </c>
      <c r="U29" s="63">
        <v>2.8571428571428599</v>
      </c>
      <c r="V29" s="66">
        <f t="shared" si="10"/>
        <v>0.10476190476190476</v>
      </c>
      <c r="W29" s="10">
        <v>0</v>
      </c>
      <c r="X29" s="63">
        <v>0</v>
      </c>
      <c r="Y29" s="10">
        <v>7</v>
      </c>
      <c r="Z29" s="63">
        <v>6.6666666666666696</v>
      </c>
      <c r="AA29" s="66">
        <f t="shared" si="4"/>
        <v>6.6666666666666666E-2</v>
      </c>
      <c r="AB29" s="10">
        <v>8</v>
      </c>
      <c r="AC29" s="66">
        <v>7.6190476190476197E-2</v>
      </c>
      <c r="AD29" s="36">
        <v>3.000952380952381</v>
      </c>
    </row>
    <row r="30" spans="1:30">
      <c r="A30" s="8" t="s">
        <v>63</v>
      </c>
      <c r="B30" s="8" t="s">
        <v>64</v>
      </c>
      <c r="C30" s="12">
        <f t="shared" si="8"/>
        <v>330</v>
      </c>
      <c r="D30" s="13">
        <v>56</v>
      </c>
      <c r="E30" s="63">
        <v>16.969696969697001</v>
      </c>
      <c r="F30" s="10">
        <v>43</v>
      </c>
      <c r="G30" s="63">
        <v>13.030303030302999</v>
      </c>
      <c r="H30" s="66">
        <f t="shared" si="3"/>
        <v>0.3</v>
      </c>
      <c r="I30" s="10">
        <v>40</v>
      </c>
      <c r="J30" s="63">
        <v>12.1212121212121</v>
      </c>
      <c r="K30" s="10">
        <v>49</v>
      </c>
      <c r="L30" s="63">
        <v>14.8484848484848</v>
      </c>
      <c r="M30" s="10">
        <v>43</v>
      </c>
      <c r="N30" s="63">
        <v>13.030303030302999</v>
      </c>
      <c r="O30" s="66">
        <f t="shared" si="9"/>
        <v>0.4</v>
      </c>
      <c r="P30" s="10">
        <v>16</v>
      </c>
      <c r="Q30" s="63">
        <v>4.8484848484848504</v>
      </c>
      <c r="R30" s="10">
        <v>30</v>
      </c>
      <c r="S30" s="63">
        <v>9.0909090909090899</v>
      </c>
      <c r="T30" s="10">
        <v>12</v>
      </c>
      <c r="U30" s="63">
        <v>3.6363636363636398</v>
      </c>
      <c r="V30" s="66">
        <f t="shared" si="10"/>
        <v>0.17575757575757575</v>
      </c>
      <c r="W30" s="10">
        <v>10</v>
      </c>
      <c r="X30" s="63">
        <v>3.0303030303030298</v>
      </c>
      <c r="Y30" s="10">
        <v>11</v>
      </c>
      <c r="Z30" s="63">
        <v>3.3333333333333299</v>
      </c>
      <c r="AA30" s="66">
        <f t="shared" si="4"/>
        <v>6.363636363636363E-2</v>
      </c>
      <c r="AB30" s="10">
        <v>20</v>
      </c>
      <c r="AC30" s="66">
        <v>6.0606060606060594E-2</v>
      </c>
      <c r="AD30" s="36">
        <v>2.7860606060606061</v>
      </c>
    </row>
    <row r="31" spans="1:30">
      <c r="A31" s="8" t="s">
        <v>65</v>
      </c>
      <c r="B31" s="8" t="s">
        <v>66</v>
      </c>
      <c r="C31" s="12">
        <f t="shared" si="8"/>
        <v>111</v>
      </c>
      <c r="D31" s="13">
        <v>79</v>
      </c>
      <c r="E31" s="63">
        <v>71.171171171171196</v>
      </c>
      <c r="F31" s="10">
        <v>16</v>
      </c>
      <c r="G31" s="63">
        <v>14.4144144144144</v>
      </c>
      <c r="H31" s="66">
        <f t="shared" si="3"/>
        <v>0.85585585585585588</v>
      </c>
      <c r="I31" s="10">
        <v>3</v>
      </c>
      <c r="J31" s="63">
        <v>2.7027027027027</v>
      </c>
      <c r="K31" s="10">
        <v>5</v>
      </c>
      <c r="L31" s="63">
        <v>4.5045045045045002</v>
      </c>
      <c r="M31" s="10">
        <v>3</v>
      </c>
      <c r="N31" s="63">
        <v>2.7027027027027</v>
      </c>
      <c r="O31" s="66">
        <f t="shared" si="9"/>
        <v>9.90990990990991E-2</v>
      </c>
      <c r="P31" s="10">
        <v>1</v>
      </c>
      <c r="Q31" s="63">
        <v>0.90090090090090102</v>
      </c>
      <c r="R31" s="10">
        <v>1</v>
      </c>
      <c r="S31" s="63">
        <v>0.90090090090090102</v>
      </c>
      <c r="T31" s="10">
        <v>1</v>
      </c>
      <c r="U31" s="63">
        <v>0.90090090090090102</v>
      </c>
      <c r="V31" s="66">
        <f t="shared" si="10"/>
        <v>2.7027027027027029E-2</v>
      </c>
      <c r="W31" s="10">
        <v>0</v>
      </c>
      <c r="X31" s="63">
        <v>0</v>
      </c>
      <c r="Y31" s="10">
        <v>0</v>
      </c>
      <c r="Z31" s="63">
        <v>0</v>
      </c>
      <c r="AA31" s="66">
        <f t="shared" si="4"/>
        <v>0</v>
      </c>
      <c r="AB31" s="10">
        <v>2</v>
      </c>
      <c r="AC31" s="66">
        <v>1.8018018018018001E-2</v>
      </c>
      <c r="AD31" s="36">
        <v>3.7315315315315316</v>
      </c>
    </row>
    <row r="32" spans="1:30">
      <c r="A32" s="8" t="s">
        <v>67</v>
      </c>
      <c r="B32" s="8" t="s">
        <v>68</v>
      </c>
      <c r="C32" s="12">
        <f t="shared" si="8"/>
        <v>458</v>
      </c>
      <c r="D32" s="9">
        <v>270</v>
      </c>
      <c r="E32" s="63">
        <v>58.951965065502201</v>
      </c>
      <c r="F32" s="10">
        <v>77</v>
      </c>
      <c r="G32" s="63">
        <v>16.8122270742358</v>
      </c>
      <c r="H32" s="66">
        <f t="shared" si="3"/>
        <v>0.75764192139737996</v>
      </c>
      <c r="I32" s="10">
        <v>38</v>
      </c>
      <c r="J32" s="63">
        <v>8.2969432314410501</v>
      </c>
      <c r="K32" s="10">
        <v>29</v>
      </c>
      <c r="L32" s="63">
        <v>6.3318777292576396</v>
      </c>
      <c r="M32" s="10">
        <v>27</v>
      </c>
      <c r="N32" s="63">
        <v>5.8951965065502199</v>
      </c>
      <c r="O32" s="66">
        <f t="shared" si="9"/>
        <v>0.20524017467248909</v>
      </c>
      <c r="P32" s="10">
        <v>8</v>
      </c>
      <c r="Q32" s="63">
        <v>1.74672489082969</v>
      </c>
      <c r="R32" s="10">
        <v>2</v>
      </c>
      <c r="S32" s="63">
        <v>0.43668122270742399</v>
      </c>
      <c r="T32" s="10">
        <v>2</v>
      </c>
      <c r="U32" s="63">
        <v>0.43668122270742399</v>
      </c>
      <c r="V32" s="66">
        <f t="shared" si="10"/>
        <v>2.6200873362445413E-2</v>
      </c>
      <c r="W32" s="10">
        <v>1</v>
      </c>
      <c r="X32" s="63">
        <v>0.21834061135371199</v>
      </c>
      <c r="Y32" s="10">
        <v>0</v>
      </c>
      <c r="Z32" s="63">
        <v>0</v>
      </c>
      <c r="AA32" s="66">
        <f t="shared" si="4"/>
        <v>2.1834061135371178E-3</v>
      </c>
      <c r="AB32" s="10">
        <v>4</v>
      </c>
      <c r="AC32" s="66">
        <v>8.7336244541484694E-3</v>
      </c>
      <c r="AD32" s="36">
        <v>3.6622270742358078</v>
      </c>
    </row>
    <row r="33" spans="1:30">
      <c r="A33" s="8" t="s">
        <v>52</v>
      </c>
      <c r="B33" s="8" t="s">
        <v>69</v>
      </c>
      <c r="C33" s="12">
        <f t="shared" si="8"/>
        <v>369</v>
      </c>
      <c r="D33" s="9">
        <v>102</v>
      </c>
      <c r="E33" s="63">
        <v>27.642276422764201</v>
      </c>
      <c r="F33" s="10">
        <v>47</v>
      </c>
      <c r="G33" s="63">
        <v>12.737127371273701</v>
      </c>
      <c r="H33" s="66">
        <f t="shared" si="3"/>
        <v>0.40379403794037938</v>
      </c>
      <c r="I33" s="10">
        <v>24</v>
      </c>
      <c r="J33" s="63">
        <v>6.5040650406504099</v>
      </c>
      <c r="K33" s="10">
        <v>37</v>
      </c>
      <c r="L33" s="63">
        <v>10.0271002710027</v>
      </c>
      <c r="M33" s="10">
        <v>30</v>
      </c>
      <c r="N33" s="63">
        <v>8.1300813008130106</v>
      </c>
      <c r="O33" s="66">
        <f t="shared" si="9"/>
        <v>0.24661246612466126</v>
      </c>
      <c r="P33" s="10">
        <v>30</v>
      </c>
      <c r="Q33" s="63">
        <v>8.1300813008130106</v>
      </c>
      <c r="R33" s="10">
        <v>40</v>
      </c>
      <c r="S33" s="63">
        <v>10.840108401084001</v>
      </c>
      <c r="T33" s="10">
        <v>17</v>
      </c>
      <c r="U33" s="63">
        <v>4.6070460704606999</v>
      </c>
      <c r="V33" s="66">
        <f t="shared" si="10"/>
        <v>0.23577235772357724</v>
      </c>
      <c r="W33" s="10">
        <v>11</v>
      </c>
      <c r="X33" s="63">
        <v>2.9810298102981001</v>
      </c>
      <c r="Y33" s="10">
        <v>15</v>
      </c>
      <c r="Z33" s="63">
        <v>4.0650406504065</v>
      </c>
      <c r="AA33" s="66">
        <f t="shared" si="4"/>
        <v>7.0460704607046065E-2</v>
      </c>
      <c r="AB33" s="10">
        <v>16</v>
      </c>
      <c r="AC33" s="66">
        <v>4.3360433604336002E-2</v>
      </c>
      <c r="AD33" s="36">
        <v>2.873441734417344</v>
      </c>
    </row>
    <row r="34" spans="1:30">
      <c r="A34" s="8" t="s">
        <v>33</v>
      </c>
      <c r="B34" s="8" t="s">
        <v>70</v>
      </c>
      <c r="C34" s="12">
        <f t="shared" si="8"/>
        <v>731</v>
      </c>
      <c r="D34" s="9">
        <v>254</v>
      </c>
      <c r="E34" s="63">
        <v>34.7469220246238</v>
      </c>
      <c r="F34" s="10">
        <v>141</v>
      </c>
      <c r="G34" s="63">
        <v>19.2886456908345</v>
      </c>
      <c r="H34" s="66">
        <f t="shared" si="3"/>
        <v>0.54035567715458277</v>
      </c>
      <c r="I34" s="10">
        <v>90</v>
      </c>
      <c r="J34" s="63">
        <v>12.311901504788</v>
      </c>
      <c r="K34" s="10">
        <v>80</v>
      </c>
      <c r="L34" s="63">
        <v>10.9439124487004</v>
      </c>
      <c r="M34" s="10">
        <v>48</v>
      </c>
      <c r="N34" s="63">
        <v>6.5663474692202497</v>
      </c>
      <c r="O34" s="66">
        <f t="shared" si="9"/>
        <v>0.29822161422708621</v>
      </c>
      <c r="P34" s="10">
        <v>32</v>
      </c>
      <c r="Q34" s="63">
        <v>4.3775649794801597</v>
      </c>
      <c r="R34" s="10">
        <v>26</v>
      </c>
      <c r="S34" s="63">
        <v>3.5567715458276301</v>
      </c>
      <c r="T34" s="10">
        <v>12</v>
      </c>
      <c r="U34" s="63">
        <v>1.64158686730506</v>
      </c>
      <c r="V34" s="66">
        <f t="shared" si="10"/>
        <v>9.575923392612859E-2</v>
      </c>
      <c r="W34" s="10">
        <v>4</v>
      </c>
      <c r="X34" s="63">
        <v>0.54719562243502096</v>
      </c>
      <c r="Y34" s="10">
        <v>18</v>
      </c>
      <c r="Z34" s="63">
        <v>2.46238030095759</v>
      </c>
      <c r="AA34" s="66">
        <f t="shared" si="4"/>
        <v>3.0095759233926128E-2</v>
      </c>
      <c r="AB34" s="10">
        <v>26</v>
      </c>
      <c r="AC34" s="66">
        <v>3.5567715458276299E-2</v>
      </c>
      <c r="AD34" s="36">
        <v>3.2469220246238031</v>
      </c>
    </row>
    <row r="35" spans="1:30">
      <c r="A35" s="8" t="s">
        <v>39</v>
      </c>
      <c r="B35" s="8" t="s">
        <v>71</v>
      </c>
      <c r="C35" s="12">
        <f t="shared" si="8"/>
        <v>129</v>
      </c>
      <c r="D35" s="9">
        <v>38</v>
      </c>
      <c r="E35" s="63">
        <v>29.457364341085299</v>
      </c>
      <c r="F35" s="10">
        <v>31</v>
      </c>
      <c r="G35" s="63">
        <v>24.031007751937999</v>
      </c>
      <c r="H35" s="66">
        <f t="shared" si="3"/>
        <v>0.53488372093023251</v>
      </c>
      <c r="I35" s="10">
        <v>17</v>
      </c>
      <c r="J35" s="63">
        <v>13.178294573643401</v>
      </c>
      <c r="K35" s="10">
        <v>17</v>
      </c>
      <c r="L35" s="63">
        <v>13.178294573643401</v>
      </c>
      <c r="M35" s="10">
        <v>11</v>
      </c>
      <c r="N35" s="63">
        <v>8.5271317829457391</v>
      </c>
      <c r="O35" s="66">
        <f t="shared" si="9"/>
        <v>0.34883720930232559</v>
      </c>
      <c r="P35" s="10">
        <v>4</v>
      </c>
      <c r="Q35" s="63">
        <v>3.1007751937984498</v>
      </c>
      <c r="R35" s="10">
        <v>2</v>
      </c>
      <c r="S35" s="63">
        <v>1.55038759689922</v>
      </c>
      <c r="T35" s="10">
        <v>0</v>
      </c>
      <c r="U35" s="63">
        <v>0</v>
      </c>
      <c r="V35" s="66">
        <f t="shared" si="10"/>
        <v>4.6511627906976744E-2</v>
      </c>
      <c r="W35" s="10">
        <v>2</v>
      </c>
      <c r="X35" s="63">
        <v>1.55038759689922</v>
      </c>
      <c r="Y35" s="10">
        <v>5</v>
      </c>
      <c r="Z35" s="63">
        <v>3.87596899224806</v>
      </c>
      <c r="AA35" s="66">
        <f t="shared" si="4"/>
        <v>5.4263565891472867E-2</v>
      </c>
      <c r="AB35" s="10">
        <v>2</v>
      </c>
      <c r="AC35" s="66">
        <v>1.5503875968992199E-2</v>
      </c>
      <c r="AD35" s="36">
        <v>3.2891472868217053</v>
      </c>
    </row>
    <row r="36" spans="1:30">
      <c r="A36" s="8"/>
      <c r="B36" s="8" t="s">
        <v>72</v>
      </c>
      <c r="C36" s="12">
        <f t="shared" si="8"/>
        <v>93</v>
      </c>
      <c r="D36" s="9">
        <v>12</v>
      </c>
      <c r="E36" s="63">
        <v>12.9032258064516</v>
      </c>
      <c r="F36" s="10">
        <v>9</v>
      </c>
      <c r="G36" s="63">
        <v>9.67741935483871</v>
      </c>
      <c r="H36" s="66">
        <f t="shared" si="3"/>
        <v>0.22580645161290322</v>
      </c>
      <c r="I36" s="10">
        <v>8</v>
      </c>
      <c r="J36" s="63">
        <v>8.6021505376344098</v>
      </c>
      <c r="K36" s="10">
        <v>13</v>
      </c>
      <c r="L36" s="63">
        <v>13.9784946236559</v>
      </c>
      <c r="M36" s="10">
        <v>12</v>
      </c>
      <c r="N36" s="63">
        <v>12.9032258064516</v>
      </c>
      <c r="O36" s="66">
        <f t="shared" si="9"/>
        <v>0.35483870967741937</v>
      </c>
      <c r="P36" s="10">
        <v>3</v>
      </c>
      <c r="Q36" s="63">
        <v>3.2258064516128999</v>
      </c>
      <c r="R36" s="10">
        <v>7</v>
      </c>
      <c r="S36" s="63">
        <v>7.5268817204301097</v>
      </c>
      <c r="T36" s="10">
        <v>5</v>
      </c>
      <c r="U36" s="63">
        <v>5.3763440860215104</v>
      </c>
      <c r="V36" s="66">
        <f t="shared" si="10"/>
        <v>0.16129032258064516</v>
      </c>
      <c r="W36" s="10">
        <v>7</v>
      </c>
      <c r="X36" s="63">
        <v>7.5268817204301097</v>
      </c>
      <c r="Y36" s="10">
        <v>9</v>
      </c>
      <c r="Z36" s="63">
        <v>9.67741935483871</v>
      </c>
      <c r="AA36" s="66">
        <f t="shared" si="4"/>
        <v>0.17204301075268819</v>
      </c>
      <c r="AB36" s="10">
        <v>8</v>
      </c>
      <c r="AC36" s="66">
        <v>8.6021505376344093E-2</v>
      </c>
      <c r="AD36" s="36">
        <v>2.4365591397849462</v>
      </c>
    </row>
    <row r="37" spans="1:30">
      <c r="A37" s="8" t="s">
        <v>73</v>
      </c>
      <c r="B37" s="8" t="s">
        <v>73</v>
      </c>
      <c r="C37" s="12">
        <f t="shared" si="8"/>
        <v>710</v>
      </c>
      <c r="D37" s="9">
        <v>264</v>
      </c>
      <c r="E37" s="63">
        <v>37.183098591549303</v>
      </c>
      <c r="F37" s="10">
        <v>100</v>
      </c>
      <c r="G37" s="63">
        <v>14.084507042253501</v>
      </c>
      <c r="H37" s="66">
        <f t="shared" si="3"/>
        <v>0.51267605633802815</v>
      </c>
      <c r="I37" s="10">
        <v>79</v>
      </c>
      <c r="J37" s="63">
        <v>11.1267605633803</v>
      </c>
      <c r="K37" s="10">
        <v>80</v>
      </c>
      <c r="L37" s="63">
        <v>11.2676056338028</v>
      </c>
      <c r="M37" s="10">
        <v>47</v>
      </c>
      <c r="N37" s="63">
        <v>6.6197183098591497</v>
      </c>
      <c r="O37" s="66">
        <f t="shared" si="9"/>
        <v>0.29014084507042254</v>
      </c>
      <c r="P37" s="10">
        <v>16</v>
      </c>
      <c r="Q37" s="63">
        <v>2.2535211267605599</v>
      </c>
      <c r="R37" s="10">
        <v>38</v>
      </c>
      <c r="S37" s="63">
        <v>5.3521126760563398</v>
      </c>
      <c r="T37" s="10">
        <v>18</v>
      </c>
      <c r="U37" s="63">
        <v>2.53521126760563</v>
      </c>
      <c r="V37" s="66">
        <f t="shared" si="10"/>
        <v>0.10140845070422536</v>
      </c>
      <c r="W37" s="10">
        <v>14</v>
      </c>
      <c r="X37" s="63">
        <v>1.9718309859154901</v>
      </c>
      <c r="Y37" s="10">
        <v>18</v>
      </c>
      <c r="Z37" s="63">
        <v>2.53521126760563</v>
      </c>
      <c r="AA37" s="66">
        <f t="shared" si="4"/>
        <v>4.507042253521127E-2</v>
      </c>
      <c r="AB37" s="10">
        <v>36</v>
      </c>
      <c r="AC37" s="66">
        <v>5.0704225352112699E-2</v>
      </c>
      <c r="AD37" s="36">
        <v>3.1453521126760564</v>
      </c>
    </row>
    <row r="38" spans="1:30">
      <c r="A38" s="8" t="s">
        <v>39</v>
      </c>
      <c r="B38" s="8" t="s">
        <v>74</v>
      </c>
      <c r="C38" s="12">
        <f t="shared" si="8"/>
        <v>308</v>
      </c>
      <c r="D38" s="9">
        <v>68</v>
      </c>
      <c r="E38" s="63">
        <v>22.0779220779221</v>
      </c>
      <c r="F38" s="10">
        <v>51</v>
      </c>
      <c r="G38" s="63">
        <v>16.558441558441601</v>
      </c>
      <c r="H38" s="66">
        <f t="shared" si="3"/>
        <v>0.38636363636363635</v>
      </c>
      <c r="I38" s="10">
        <v>41</v>
      </c>
      <c r="J38" s="63">
        <v>13.3116883116883</v>
      </c>
      <c r="K38" s="10">
        <v>47</v>
      </c>
      <c r="L38" s="63">
        <v>15.259740259740299</v>
      </c>
      <c r="M38" s="10">
        <v>24</v>
      </c>
      <c r="N38" s="63">
        <v>7.7922077922077904</v>
      </c>
      <c r="O38" s="66">
        <f t="shared" si="9"/>
        <v>0.36363636363636365</v>
      </c>
      <c r="P38" s="10">
        <v>11</v>
      </c>
      <c r="Q38" s="63">
        <v>3.5714285714285698</v>
      </c>
      <c r="R38" s="10">
        <v>24</v>
      </c>
      <c r="S38" s="63">
        <v>7.7922077922077904</v>
      </c>
      <c r="T38" s="10">
        <v>13</v>
      </c>
      <c r="U38" s="63">
        <v>4.2207792207792201</v>
      </c>
      <c r="V38" s="66">
        <f t="shared" ref="V38:V77" si="11">((P38+R38+T38)/C38)</f>
        <v>0.15584415584415584</v>
      </c>
      <c r="W38" s="10">
        <v>5</v>
      </c>
      <c r="X38" s="63">
        <v>1.62337662337662</v>
      </c>
      <c r="Y38" s="10">
        <v>9</v>
      </c>
      <c r="Z38" s="63">
        <v>2.9220779220779201</v>
      </c>
      <c r="AA38" s="66">
        <f t="shared" si="4"/>
        <v>4.5454545454545456E-2</v>
      </c>
      <c r="AB38" s="10">
        <v>15</v>
      </c>
      <c r="AC38" s="66">
        <v>4.8701298701298697E-2</v>
      </c>
      <c r="AD38" s="36">
        <v>2.9633116883116881</v>
      </c>
    </row>
    <row r="39" spans="1:30">
      <c r="A39" s="8" t="s">
        <v>73</v>
      </c>
      <c r="B39" s="8" t="s">
        <v>75</v>
      </c>
      <c r="C39" s="12">
        <f t="shared" si="8"/>
        <v>88</v>
      </c>
      <c r="D39" s="9">
        <v>28</v>
      </c>
      <c r="E39" s="63">
        <v>31.818181818181799</v>
      </c>
      <c r="F39" s="10">
        <v>20</v>
      </c>
      <c r="G39" s="63">
        <v>22.727272727272702</v>
      </c>
      <c r="H39" s="66">
        <f t="shared" si="3"/>
        <v>0.54545454545454541</v>
      </c>
      <c r="I39" s="10">
        <v>9</v>
      </c>
      <c r="J39" s="63">
        <v>10.2272727272727</v>
      </c>
      <c r="K39" s="10">
        <v>7</v>
      </c>
      <c r="L39" s="63">
        <v>7.9545454545454497</v>
      </c>
      <c r="M39" s="10">
        <v>9</v>
      </c>
      <c r="N39" s="63">
        <v>10.2272727272727</v>
      </c>
      <c r="O39" s="66">
        <f t="shared" si="9"/>
        <v>0.28409090909090912</v>
      </c>
      <c r="P39" s="10">
        <v>3</v>
      </c>
      <c r="Q39" s="63">
        <v>3.4090909090909101</v>
      </c>
      <c r="R39" s="10">
        <v>4</v>
      </c>
      <c r="S39" s="63">
        <v>4.5454545454545503</v>
      </c>
      <c r="T39" s="10">
        <v>4</v>
      </c>
      <c r="U39" s="63">
        <v>4.5454545454545503</v>
      </c>
      <c r="V39" s="66">
        <f t="shared" si="11"/>
        <v>0.125</v>
      </c>
      <c r="W39" s="10">
        <v>0</v>
      </c>
      <c r="X39" s="63">
        <v>0</v>
      </c>
      <c r="Y39" s="10">
        <v>3</v>
      </c>
      <c r="Z39" s="63">
        <v>3.4090909090909101</v>
      </c>
      <c r="AA39" s="66">
        <f t="shared" si="4"/>
        <v>3.4090909090909088E-2</v>
      </c>
      <c r="AB39" s="10">
        <v>1</v>
      </c>
      <c r="AC39" s="66">
        <v>1.13636363636364E-2</v>
      </c>
      <c r="AD39" s="36">
        <v>3.2465909090909091</v>
      </c>
    </row>
    <row r="40" spans="1:30">
      <c r="A40" s="8" t="s">
        <v>50</v>
      </c>
      <c r="B40" s="8" t="s">
        <v>76</v>
      </c>
      <c r="C40" s="12">
        <f t="shared" si="8"/>
        <v>143</v>
      </c>
      <c r="D40" s="9">
        <v>45</v>
      </c>
      <c r="E40" s="63">
        <v>31.468531468531499</v>
      </c>
      <c r="F40" s="10">
        <v>23</v>
      </c>
      <c r="G40" s="63">
        <v>16.083916083916101</v>
      </c>
      <c r="H40" s="66">
        <f t="shared" si="3"/>
        <v>0.47552447552447552</v>
      </c>
      <c r="I40" s="10">
        <v>10</v>
      </c>
      <c r="J40" s="63">
        <v>6.9930069930069898</v>
      </c>
      <c r="K40" s="10">
        <v>21</v>
      </c>
      <c r="L40" s="63">
        <v>14.685314685314699</v>
      </c>
      <c r="M40" s="10">
        <v>7</v>
      </c>
      <c r="N40" s="63">
        <v>4.8951048951048897</v>
      </c>
      <c r="O40" s="66">
        <f t="shared" si="9"/>
        <v>0.26573426573426573</v>
      </c>
      <c r="P40" s="10">
        <v>10</v>
      </c>
      <c r="Q40" s="63">
        <v>6.9930069930069898</v>
      </c>
      <c r="R40" s="10">
        <v>11</v>
      </c>
      <c r="S40" s="63">
        <v>7.6923076923076898</v>
      </c>
      <c r="T40" s="10">
        <v>3</v>
      </c>
      <c r="U40" s="63">
        <v>2.0979020979021001</v>
      </c>
      <c r="V40" s="66">
        <f t="shared" si="11"/>
        <v>0.16783216783216784</v>
      </c>
      <c r="W40" s="10">
        <v>4</v>
      </c>
      <c r="X40" s="63">
        <v>2.7972027972028002</v>
      </c>
      <c r="Y40" s="10">
        <v>5</v>
      </c>
      <c r="Z40" s="63">
        <v>3.4965034965034998</v>
      </c>
      <c r="AA40" s="66">
        <f t="shared" si="4"/>
        <v>6.2937062937062943E-2</v>
      </c>
      <c r="AB40" s="10">
        <v>4</v>
      </c>
      <c r="AC40" s="66">
        <v>2.7972027972028003E-2</v>
      </c>
      <c r="AD40" s="36">
        <v>3.0790209790209788</v>
      </c>
    </row>
    <row r="41" spans="1:30">
      <c r="A41" s="8" t="s">
        <v>77</v>
      </c>
      <c r="B41" s="8" t="s">
        <v>78</v>
      </c>
      <c r="C41" s="12">
        <f t="shared" si="8"/>
        <v>5</v>
      </c>
      <c r="D41" s="9">
        <v>3</v>
      </c>
      <c r="E41" s="63">
        <v>60</v>
      </c>
      <c r="F41" s="10">
        <v>0</v>
      </c>
      <c r="G41" s="63">
        <v>0</v>
      </c>
      <c r="H41" s="66">
        <f t="shared" si="3"/>
        <v>0.6</v>
      </c>
      <c r="I41" s="10">
        <v>2</v>
      </c>
      <c r="J41" s="63">
        <v>40</v>
      </c>
      <c r="K41" s="10">
        <v>0</v>
      </c>
      <c r="L41" s="63">
        <v>0</v>
      </c>
      <c r="M41" s="10">
        <v>0</v>
      </c>
      <c r="N41" s="63">
        <v>0</v>
      </c>
      <c r="O41" s="66">
        <f t="shared" si="9"/>
        <v>0.4</v>
      </c>
      <c r="P41" s="10">
        <v>0</v>
      </c>
      <c r="Q41" s="63">
        <v>0</v>
      </c>
      <c r="R41" s="10">
        <v>0</v>
      </c>
      <c r="S41" s="63">
        <v>0</v>
      </c>
      <c r="T41" s="10">
        <v>0</v>
      </c>
      <c r="U41" s="63">
        <v>0</v>
      </c>
      <c r="V41" s="66">
        <f t="shared" si="11"/>
        <v>0</v>
      </c>
      <c r="W41" s="10">
        <v>0</v>
      </c>
      <c r="X41" s="63">
        <v>0</v>
      </c>
      <c r="Y41" s="10">
        <v>0</v>
      </c>
      <c r="Z41" s="63">
        <v>0</v>
      </c>
      <c r="AA41" s="66">
        <f t="shared" si="4"/>
        <v>0</v>
      </c>
      <c r="AB41" s="10">
        <v>0</v>
      </c>
      <c r="AC41" s="66">
        <v>0</v>
      </c>
      <c r="AD41" s="36">
        <v>3.72</v>
      </c>
    </row>
    <row r="42" spans="1:30">
      <c r="A42" s="8" t="s">
        <v>79</v>
      </c>
      <c r="B42" s="8" t="s">
        <v>80</v>
      </c>
      <c r="C42" s="12">
        <f t="shared" si="8"/>
        <v>28</v>
      </c>
      <c r="D42" s="9">
        <v>10</v>
      </c>
      <c r="E42" s="63">
        <v>35.714285714285701</v>
      </c>
      <c r="F42" s="10">
        <v>4</v>
      </c>
      <c r="G42" s="63">
        <v>14.285714285714301</v>
      </c>
      <c r="H42" s="66">
        <f t="shared" si="3"/>
        <v>0.5</v>
      </c>
      <c r="I42" s="10">
        <v>3</v>
      </c>
      <c r="J42" s="63">
        <v>10.714285714285699</v>
      </c>
      <c r="K42" s="10">
        <v>8</v>
      </c>
      <c r="L42" s="63">
        <v>28.571428571428601</v>
      </c>
      <c r="M42" s="10">
        <v>0</v>
      </c>
      <c r="N42" s="63">
        <v>0</v>
      </c>
      <c r="O42" s="66">
        <f t="shared" si="9"/>
        <v>0.39285714285714285</v>
      </c>
      <c r="P42" s="10">
        <v>0</v>
      </c>
      <c r="Q42" s="63">
        <v>0</v>
      </c>
      <c r="R42" s="10">
        <v>2</v>
      </c>
      <c r="S42" s="63">
        <v>7.1428571428571397</v>
      </c>
      <c r="T42" s="10">
        <v>0</v>
      </c>
      <c r="U42" s="63">
        <v>0</v>
      </c>
      <c r="V42" s="66">
        <f t="shared" si="11"/>
        <v>7.1428571428571425E-2</v>
      </c>
      <c r="W42" s="10">
        <v>0</v>
      </c>
      <c r="X42" s="63">
        <v>0</v>
      </c>
      <c r="Y42" s="10">
        <v>1</v>
      </c>
      <c r="Z42" s="63">
        <v>3.5714285714285698</v>
      </c>
      <c r="AA42" s="66">
        <f t="shared" si="4"/>
        <v>3.5714285714285712E-2</v>
      </c>
      <c r="AB42" s="10">
        <v>0</v>
      </c>
      <c r="AC42" s="66">
        <v>0</v>
      </c>
      <c r="AD42" s="36">
        <v>3.3464285714285715</v>
      </c>
    </row>
    <row r="43" spans="1:30">
      <c r="A43" s="8" t="s">
        <v>35</v>
      </c>
      <c r="B43" s="8" t="s">
        <v>81</v>
      </c>
      <c r="C43" s="12">
        <f t="shared" si="8"/>
        <v>325</v>
      </c>
      <c r="D43" s="9">
        <v>61</v>
      </c>
      <c r="E43" s="63">
        <v>18.769230769230798</v>
      </c>
      <c r="F43" s="10">
        <v>58</v>
      </c>
      <c r="G43" s="63">
        <v>17.846153846153801</v>
      </c>
      <c r="H43" s="66">
        <f t="shared" si="3"/>
        <v>0.36615384615384616</v>
      </c>
      <c r="I43" s="10">
        <v>50</v>
      </c>
      <c r="J43" s="63">
        <v>15.384615384615399</v>
      </c>
      <c r="K43" s="10">
        <v>57</v>
      </c>
      <c r="L43" s="63">
        <v>17.538461538461501</v>
      </c>
      <c r="M43" s="10">
        <v>30</v>
      </c>
      <c r="N43" s="63">
        <v>9.2307692307692299</v>
      </c>
      <c r="O43" s="66">
        <f t="shared" si="9"/>
        <v>0.42153846153846153</v>
      </c>
      <c r="P43" s="10">
        <v>23</v>
      </c>
      <c r="Q43" s="63">
        <v>7.0769230769230802</v>
      </c>
      <c r="R43" s="10">
        <v>15</v>
      </c>
      <c r="S43" s="63">
        <v>4.6153846153846203</v>
      </c>
      <c r="T43" s="10">
        <v>9</v>
      </c>
      <c r="U43" s="63">
        <v>2.7692307692307701</v>
      </c>
      <c r="V43" s="66">
        <f t="shared" si="11"/>
        <v>0.14461538461538462</v>
      </c>
      <c r="W43" s="10">
        <v>5</v>
      </c>
      <c r="X43" s="63">
        <v>1.5384615384615401</v>
      </c>
      <c r="Y43" s="10">
        <v>5</v>
      </c>
      <c r="Z43" s="63">
        <v>1.5384615384615401</v>
      </c>
      <c r="AA43" s="66">
        <f t="shared" si="4"/>
        <v>3.0769230769230771E-2</v>
      </c>
      <c r="AB43" s="10">
        <v>12</v>
      </c>
      <c r="AC43" s="66">
        <v>3.6923076923076899E-2</v>
      </c>
      <c r="AD43" s="36">
        <v>3.0316923076923077</v>
      </c>
    </row>
    <row r="44" spans="1:30">
      <c r="A44" s="8"/>
      <c r="B44" s="8" t="s">
        <v>82</v>
      </c>
      <c r="C44" s="12">
        <f t="shared" si="8"/>
        <v>445</v>
      </c>
      <c r="D44" s="9">
        <v>63</v>
      </c>
      <c r="E44" s="63">
        <v>14.157303370786501</v>
      </c>
      <c r="F44" s="10">
        <v>88</v>
      </c>
      <c r="G44" s="63">
        <v>19.7752808988764</v>
      </c>
      <c r="H44" s="66">
        <f t="shared" si="3"/>
        <v>0.33932584269662919</v>
      </c>
      <c r="I44" s="10">
        <v>64</v>
      </c>
      <c r="J44" s="63">
        <v>14.3820224719101</v>
      </c>
      <c r="K44" s="10">
        <v>68</v>
      </c>
      <c r="L44" s="63">
        <v>15.2808988764045</v>
      </c>
      <c r="M44" s="10">
        <v>36</v>
      </c>
      <c r="N44" s="63">
        <v>8.0898876404494402</v>
      </c>
      <c r="O44" s="66">
        <f t="shared" si="9"/>
        <v>0.37752808988764047</v>
      </c>
      <c r="P44" s="10">
        <v>32</v>
      </c>
      <c r="Q44" s="63">
        <v>7.1910112359550604</v>
      </c>
      <c r="R44" s="10">
        <v>31</v>
      </c>
      <c r="S44" s="63">
        <v>6.9662921348314599</v>
      </c>
      <c r="T44" s="10">
        <v>15</v>
      </c>
      <c r="U44" s="63">
        <v>3.3707865168539302</v>
      </c>
      <c r="V44" s="66">
        <f t="shared" si="11"/>
        <v>0.1752808988764045</v>
      </c>
      <c r="W44" s="10">
        <v>4</v>
      </c>
      <c r="X44" s="63">
        <v>0.898876404494382</v>
      </c>
      <c r="Y44" s="10">
        <v>19</v>
      </c>
      <c r="Z44" s="63">
        <v>4.2696629213483099</v>
      </c>
      <c r="AA44" s="66">
        <f t="shared" si="4"/>
        <v>5.1685393258426963E-2</v>
      </c>
      <c r="AB44" s="10">
        <v>25</v>
      </c>
      <c r="AC44" s="66">
        <v>5.6179775280898896E-2</v>
      </c>
      <c r="AD44" s="36">
        <v>2.8658426966292136</v>
      </c>
    </row>
    <row r="45" spans="1:30">
      <c r="A45" s="8"/>
      <c r="B45" s="8" t="s">
        <v>83</v>
      </c>
      <c r="C45" s="12">
        <f t="shared" si="8"/>
        <v>57</v>
      </c>
      <c r="D45" s="9">
        <v>51</v>
      </c>
      <c r="E45" s="63">
        <v>89.473684210526301</v>
      </c>
      <c r="F45" s="10">
        <v>4</v>
      </c>
      <c r="G45" s="63">
        <v>7.0175438596491198</v>
      </c>
      <c r="H45" s="66">
        <f t="shared" si="3"/>
        <v>0.96491228070175439</v>
      </c>
      <c r="I45" s="10">
        <v>0</v>
      </c>
      <c r="J45" s="63">
        <v>0</v>
      </c>
      <c r="K45" s="10">
        <v>1</v>
      </c>
      <c r="L45" s="63">
        <v>1.7543859649122799</v>
      </c>
      <c r="M45" s="10">
        <v>0</v>
      </c>
      <c r="N45" s="63">
        <v>0</v>
      </c>
      <c r="O45" s="66">
        <f t="shared" ref="O45:O50" si="12">((I45+K45+M45)/C45)</f>
        <v>1.7543859649122806E-2</v>
      </c>
      <c r="P45" s="10">
        <v>1</v>
      </c>
      <c r="Q45" s="63">
        <v>1.7543859649122799</v>
      </c>
      <c r="R45" s="10">
        <v>0</v>
      </c>
      <c r="S45" s="63">
        <v>0</v>
      </c>
      <c r="T45" s="10">
        <v>0</v>
      </c>
      <c r="U45" s="63">
        <v>0</v>
      </c>
      <c r="V45" s="66">
        <f t="shared" si="11"/>
        <v>1.7543859649122806E-2</v>
      </c>
      <c r="W45" s="10">
        <v>0</v>
      </c>
      <c r="X45" s="63">
        <v>0</v>
      </c>
      <c r="Y45" s="10">
        <v>0</v>
      </c>
      <c r="Z45" s="63">
        <v>0</v>
      </c>
      <c r="AA45" s="66">
        <f t="shared" si="4"/>
        <v>0</v>
      </c>
      <c r="AB45" s="10">
        <v>0</v>
      </c>
      <c r="AC45" s="66">
        <v>0</v>
      </c>
      <c r="AD45" s="36">
        <v>3.9315789473684211</v>
      </c>
    </row>
    <row r="46" spans="1:30">
      <c r="A46" s="8"/>
      <c r="B46" s="8" t="s">
        <v>84</v>
      </c>
      <c r="C46" s="12">
        <f t="shared" si="8"/>
        <v>78</v>
      </c>
      <c r="D46" s="9">
        <v>53</v>
      </c>
      <c r="E46" s="63">
        <v>67.948717948717999</v>
      </c>
      <c r="F46" s="10">
        <v>8</v>
      </c>
      <c r="G46" s="63">
        <v>10.2564102564103</v>
      </c>
      <c r="H46" s="66">
        <f t="shared" si="3"/>
        <v>0.78205128205128205</v>
      </c>
      <c r="I46" s="10">
        <v>2</v>
      </c>
      <c r="J46" s="63">
        <v>2.5641025641025599</v>
      </c>
      <c r="K46" s="10">
        <v>7</v>
      </c>
      <c r="L46" s="63">
        <v>8.9743589743589691</v>
      </c>
      <c r="M46" s="10">
        <v>1</v>
      </c>
      <c r="N46" s="63">
        <v>1.2820512820512799</v>
      </c>
      <c r="O46" s="66">
        <f t="shared" si="12"/>
        <v>0.12820512820512819</v>
      </c>
      <c r="P46" s="10">
        <v>0</v>
      </c>
      <c r="Q46" s="63">
        <v>0</v>
      </c>
      <c r="R46" s="10">
        <v>1</v>
      </c>
      <c r="S46" s="63">
        <v>1.2820512820512799</v>
      </c>
      <c r="T46" s="10">
        <v>0</v>
      </c>
      <c r="U46" s="63">
        <v>0</v>
      </c>
      <c r="V46" s="66">
        <f t="shared" si="11"/>
        <v>1.282051282051282E-2</v>
      </c>
      <c r="W46" s="10">
        <v>0</v>
      </c>
      <c r="X46" s="63">
        <v>0</v>
      </c>
      <c r="Y46" s="10">
        <v>0</v>
      </c>
      <c r="Z46" s="63">
        <v>0</v>
      </c>
      <c r="AA46" s="66">
        <f t="shared" si="4"/>
        <v>0</v>
      </c>
      <c r="AB46" s="10">
        <v>6</v>
      </c>
      <c r="AC46" s="66">
        <v>7.69230769230769E-2</v>
      </c>
      <c r="AD46" s="36">
        <v>3.5115384615384615</v>
      </c>
    </row>
    <row r="47" spans="1:30">
      <c r="A47" s="8" t="s">
        <v>85</v>
      </c>
      <c r="B47" s="8" t="s">
        <v>86</v>
      </c>
      <c r="C47" s="12">
        <v>4</v>
      </c>
      <c r="D47" s="9">
        <v>2</v>
      </c>
      <c r="E47" s="63">
        <v>50</v>
      </c>
      <c r="F47" s="10">
        <v>1</v>
      </c>
      <c r="G47" s="63">
        <v>25</v>
      </c>
      <c r="H47" s="66">
        <f t="shared" si="3"/>
        <v>0.75</v>
      </c>
      <c r="I47" s="10">
        <v>0</v>
      </c>
      <c r="J47" s="63">
        <v>0</v>
      </c>
      <c r="K47" s="10">
        <v>0</v>
      </c>
      <c r="L47" s="63">
        <v>0</v>
      </c>
      <c r="M47" s="10">
        <v>1</v>
      </c>
      <c r="N47" s="63">
        <v>25</v>
      </c>
      <c r="O47" s="66">
        <f t="shared" si="12"/>
        <v>0.25</v>
      </c>
      <c r="P47" s="10">
        <v>0</v>
      </c>
      <c r="Q47" s="63">
        <v>0</v>
      </c>
      <c r="R47" s="10">
        <v>0</v>
      </c>
      <c r="S47" s="63">
        <v>0</v>
      </c>
      <c r="T47" s="10">
        <v>0</v>
      </c>
      <c r="U47" s="63">
        <v>0</v>
      </c>
      <c r="V47" s="66">
        <f t="shared" si="11"/>
        <v>0</v>
      </c>
      <c r="W47" s="10">
        <v>0</v>
      </c>
      <c r="X47" s="63">
        <v>0</v>
      </c>
      <c r="Y47" s="10">
        <v>0</v>
      </c>
      <c r="Z47" s="63">
        <v>0</v>
      </c>
      <c r="AA47" s="66">
        <f t="shared" si="4"/>
        <v>0</v>
      </c>
      <c r="AB47" s="10">
        <v>0</v>
      </c>
      <c r="AC47" s="66">
        <v>0</v>
      </c>
      <c r="AD47" s="36">
        <v>3.6</v>
      </c>
    </row>
    <row r="48" spans="1:30">
      <c r="A48" s="8" t="s">
        <v>39</v>
      </c>
      <c r="B48" s="8" t="s">
        <v>87</v>
      </c>
      <c r="C48" s="12">
        <f>D48+F48+I48+K48+M48+P48+R48+T48+W48+Y48+AB48</f>
        <v>53</v>
      </c>
      <c r="D48" s="9">
        <v>8</v>
      </c>
      <c r="E48" s="63">
        <v>15.094339622641501</v>
      </c>
      <c r="F48" s="10">
        <v>4</v>
      </c>
      <c r="G48" s="63">
        <v>7.5471698113207504</v>
      </c>
      <c r="H48" s="66">
        <f t="shared" si="3"/>
        <v>0.22641509433962265</v>
      </c>
      <c r="I48" s="10">
        <v>2</v>
      </c>
      <c r="J48" s="63">
        <v>3.7735849056603801</v>
      </c>
      <c r="K48" s="10">
        <v>7</v>
      </c>
      <c r="L48" s="63">
        <v>13.207547169811299</v>
      </c>
      <c r="M48" s="10">
        <v>5</v>
      </c>
      <c r="N48" s="63">
        <v>9.4339622641509404</v>
      </c>
      <c r="O48" s="66">
        <f t="shared" si="12"/>
        <v>0.26415094339622641</v>
      </c>
      <c r="P48" s="10">
        <v>8</v>
      </c>
      <c r="Q48" s="63">
        <v>15.094339622641501</v>
      </c>
      <c r="R48" s="10">
        <v>10</v>
      </c>
      <c r="S48" s="63">
        <v>18.867924528301899</v>
      </c>
      <c r="T48" s="10">
        <v>3</v>
      </c>
      <c r="U48" s="63">
        <v>5.6603773584905701</v>
      </c>
      <c r="V48" s="66">
        <f t="shared" si="11"/>
        <v>0.39622641509433965</v>
      </c>
      <c r="W48" s="10">
        <v>0</v>
      </c>
      <c r="X48" s="63">
        <v>0</v>
      </c>
      <c r="Y48" s="10">
        <v>4</v>
      </c>
      <c r="Z48" s="63">
        <v>7.5471698113207504</v>
      </c>
      <c r="AA48" s="66">
        <f t="shared" si="4"/>
        <v>7.5471698113207544E-2</v>
      </c>
      <c r="AB48" s="10">
        <v>2</v>
      </c>
      <c r="AC48" s="66">
        <v>3.77358490566038E-2</v>
      </c>
      <c r="AD48" s="36">
        <v>2.5547169811320756</v>
      </c>
    </row>
    <row r="49" spans="1:30">
      <c r="A49" s="8"/>
      <c r="B49" s="8" t="s">
        <v>88</v>
      </c>
      <c r="C49" s="12">
        <f t="shared" ref="C49:C50" si="13">D49+F49+I49+K49+M49+P49+R49+T49+W49+Y49+AB49</f>
        <v>73</v>
      </c>
      <c r="D49" s="9">
        <v>16</v>
      </c>
      <c r="E49" s="63">
        <v>21.917808219178099</v>
      </c>
      <c r="F49" s="10">
        <v>16</v>
      </c>
      <c r="G49" s="63">
        <v>21.917808219178099</v>
      </c>
      <c r="H49" s="66">
        <f t="shared" si="3"/>
        <v>0.43835616438356162</v>
      </c>
      <c r="I49" s="10">
        <v>11</v>
      </c>
      <c r="J49" s="63">
        <v>15.068493150684899</v>
      </c>
      <c r="K49" s="10">
        <v>3</v>
      </c>
      <c r="L49" s="63">
        <v>4.10958904109589</v>
      </c>
      <c r="M49" s="10">
        <v>5</v>
      </c>
      <c r="N49" s="63">
        <v>6.8493150684931496</v>
      </c>
      <c r="O49" s="66">
        <f t="shared" si="12"/>
        <v>0.26027397260273971</v>
      </c>
      <c r="P49" s="10">
        <v>11</v>
      </c>
      <c r="Q49" s="63">
        <v>15.068493150684899</v>
      </c>
      <c r="R49" s="10">
        <v>2</v>
      </c>
      <c r="S49" s="63">
        <v>2.7397260273972601</v>
      </c>
      <c r="T49" s="10">
        <v>1</v>
      </c>
      <c r="U49" s="63">
        <v>1.3698630136986301</v>
      </c>
      <c r="V49" s="66">
        <f t="shared" si="11"/>
        <v>0.19178082191780821</v>
      </c>
      <c r="W49" s="10">
        <v>4</v>
      </c>
      <c r="X49" s="63">
        <v>5.4794520547945202</v>
      </c>
      <c r="Y49" s="10">
        <v>3</v>
      </c>
      <c r="Z49" s="63">
        <v>4.10958904109589</v>
      </c>
      <c r="AA49" s="66">
        <f t="shared" si="4"/>
        <v>9.5890410958904104E-2</v>
      </c>
      <c r="AB49" s="10">
        <v>1</v>
      </c>
      <c r="AC49" s="66">
        <v>1.3698630136986301E-2</v>
      </c>
      <c r="AD49" s="36">
        <v>3.0301369863013701</v>
      </c>
    </row>
    <row r="50" spans="1:30">
      <c r="A50" s="8"/>
      <c r="B50" s="8" t="s">
        <v>89</v>
      </c>
      <c r="C50" s="12">
        <f t="shared" si="13"/>
        <v>81</v>
      </c>
      <c r="D50" s="9">
        <v>40</v>
      </c>
      <c r="E50" s="63">
        <v>49.382716049382701</v>
      </c>
      <c r="F50" s="10">
        <v>9</v>
      </c>
      <c r="G50" s="63">
        <v>11.1111111111111</v>
      </c>
      <c r="H50" s="66">
        <f t="shared" si="3"/>
        <v>0.60493827160493829</v>
      </c>
      <c r="I50" s="10">
        <v>8</v>
      </c>
      <c r="J50" s="63">
        <v>9.8765432098765409</v>
      </c>
      <c r="K50" s="10">
        <v>5</v>
      </c>
      <c r="L50" s="63">
        <v>6.1728395061728403</v>
      </c>
      <c r="M50" s="10">
        <v>2</v>
      </c>
      <c r="N50" s="63">
        <v>2.4691358024691401</v>
      </c>
      <c r="O50" s="66">
        <f t="shared" si="12"/>
        <v>0.18518518518518517</v>
      </c>
      <c r="P50" s="10">
        <v>2</v>
      </c>
      <c r="Q50" s="63">
        <v>2.4691358024691401</v>
      </c>
      <c r="R50" s="10">
        <v>8</v>
      </c>
      <c r="S50" s="63">
        <v>9.8765432098765409</v>
      </c>
      <c r="T50" s="10">
        <v>3</v>
      </c>
      <c r="U50" s="63">
        <v>3.7037037037037002</v>
      </c>
      <c r="V50" s="66">
        <f t="shared" si="11"/>
        <v>0.16049382716049382</v>
      </c>
      <c r="W50" s="10">
        <v>0</v>
      </c>
      <c r="X50" s="63">
        <v>0</v>
      </c>
      <c r="Y50" s="10">
        <v>3</v>
      </c>
      <c r="Z50" s="63">
        <v>3.7037037037037002</v>
      </c>
      <c r="AA50" s="66">
        <f t="shared" si="4"/>
        <v>3.7037037037037035E-2</v>
      </c>
      <c r="AB50" s="10">
        <v>1</v>
      </c>
      <c r="AC50" s="66">
        <v>1.2345679012345701E-2</v>
      </c>
      <c r="AD50" s="36">
        <v>3.3185185185185184</v>
      </c>
    </row>
    <row r="51" spans="1:30">
      <c r="A51" s="8" t="s">
        <v>50</v>
      </c>
      <c r="B51" s="8" t="s">
        <v>90</v>
      </c>
      <c r="C51" s="12">
        <f t="shared" ref="C51:C61" si="14">D51+F51+I51+K51+M51+P51+R51+T51+W51+Y51+AB51</f>
        <v>60</v>
      </c>
      <c r="D51" s="9">
        <v>14</v>
      </c>
      <c r="E51" s="63">
        <v>23.3333333333333</v>
      </c>
      <c r="F51" s="10">
        <v>6</v>
      </c>
      <c r="G51" s="63">
        <v>10</v>
      </c>
      <c r="H51" s="66">
        <f t="shared" si="3"/>
        <v>0.33333333333333331</v>
      </c>
      <c r="I51" s="10">
        <v>5</v>
      </c>
      <c r="J51" s="63">
        <v>8.3333333333333304</v>
      </c>
      <c r="K51" s="10">
        <v>9</v>
      </c>
      <c r="L51" s="63">
        <v>15</v>
      </c>
      <c r="M51" s="10">
        <v>7</v>
      </c>
      <c r="N51" s="63">
        <v>11.6666666666667</v>
      </c>
      <c r="O51" s="66">
        <f>((I51+K51+M51)/C51)</f>
        <v>0.35</v>
      </c>
      <c r="P51" s="10">
        <v>6</v>
      </c>
      <c r="Q51" s="63">
        <v>10</v>
      </c>
      <c r="R51" s="10">
        <v>8</v>
      </c>
      <c r="S51" s="63">
        <v>13.3333333333333</v>
      </c>
      <c r="T51" s="10">
        <v>0</v>
      </c>
      <c r="U51" s="63">
        <v>0</v>
      </c>
      <c r="V51" s="66">
        <f t="shared" si="11"/>
        <v>0.23333333333333334</v>
      </c>
      <c r="W51" s="10">
        <v>1</v>
      </c>
      <c r="X51" s="63">
        <v>1.6666666666666701</v>
      </c>
      <c r="Y51" s="10">
        <v>3</v>
      </c>
      <c r="Z51" s="63">
        <v>5</v>
      </c>
      <c r="AA51" s="66">
        <f t="shared" si="4"/>
        <v>6.6666666666666666E-2</v>
      </c>
      <c r="AB51" s="10">
        <v>1</v>
      </c>
      <c r="AC51" s="66">
        <v>1.6666666666666701E-2</v>
      </c>
      <c r="AD51" s="36">
        <v>2.9116666666666666</v>
      </c>
    </row>
    <row r="52" spans="1:30">
      <c r="A52" s="8" t="s">
        <v>52</v>
      </c>
      <c r="B52" s="8" t="s">
        <v>91</v>
      </c>
      <c r="C52" s="12">
        <f t="shared" si="14"/>
        <v>131</v>
      </c>
      <c r="D52" s="9">
        <v>34</v>
      </c>
      <c r="E52" s="63">
        <v>25.9541984732824</v>
      </c>
      <c r="F52" s="10">
        <v>29</v>
      </c>
      <c r="G52" s="63">
        <v>22.137404580152701</v>
      </c>
      <c r="H52" s="66">
        <f t="shared" si="3"/>
        <v>0.48091603053435117</v>
      </c>
      <c r="I52" s="10">
        <v>13</v>
      </c>
      <c r="J52" s="63">
        <v>9.9236641221373993</v>
      </c>
      <c r="K52" s="10">
        <v>19</v>
      </c>
      <c r="L52" s="63">
        <v>14.503816793893099</v>
      </c>
      <c r="M52" s="10">
        <v>13</v>
      </c>
      <c r="N52" s="63">
        <v>9.9236641221373993</v>
      </c>
      <c r="O52" s="66">
        <f t="shared" ref="O52:O55" si="15">((I52+K52+M52)/C52)</f>
        <v>0.34351145038167941</v>
      </c>
      <c r="P52" s="10">
        <v>3</v>
      </c>
      <c r="Q52" s="63">
        <v>2.2900763358778602</v>
      </c>
      <c r="R52" s="10">
        <v>5</v>
      </c>
      <c r="S52" s="63">
        <v>3.8167938931297698</v>
      </c>
      <c r="T52" s="10">
        <v>5</v>
      </c>
      <c r="U52" s="63">
        <v>3.8167938931297698</v>
      </c>
      <c r="V52" s="66">
        <f t="shared" si="11"/>
        <v>9.9236641221374045E-2</v>
      </c>
      <c r="W52" s="10">
        <v>0</v>
      </c>
      <c r="X52" s="63">
        <v>0</v>
      </c>
      <c r="Y52" s="10">
        <v>2</v>
      </c>
      <c r="Z52" s="63">
        <v>1.5267175572519101</v>
      </c>
      <c r="AA52" s="66">
        <f t="shared" si="4"/>
        <v>1.5267175572519083E-2</v>
      </c>
      <c r="AB52" s="10">
        <v>8</v>
      </c>
      <c r="AC52" s="66">
        <v>6.1068702290076306E-2</v>
      </c>
      <c r="AD52" s="36">
        <v>3.0969465648854961</v>
      </c>
    </row>
    <row r="53" spans="1:30">
      <c r="A53" s="8" t="s">
        <v>92</v>
      </c>
      <c r="B53" s="8" t="s">
        <v>93</v>
      </c>
      <c r="C53" s="12">
        <f t="shared" si="14"/>
        <v>30</v>
      </c>
      <c r="D53" s="9">
        <v>5</v>
      </c>
      <c r="E53" s="63">
        <v>16.6666666666667</v>
      </c>
      <c r="F53" s="10">
        <v>5</v>
      </c>
      <c r="G53" s="63">
        <v>16.6666666666667</v>
      </c>
      <c r="H53" s="66">
        <f t="shared" si="3"/>
        <v>0.33333333333333331</v>
      </c>
      <c r="I53" s="10">
        <v>2</v>
      </c>
      <c r="J53" s="63">
        <v>6.6666666666666696</v>
      </c>
      <c r="K53" s="10">
        <v>7</v>
      </c>
      <c r="L53" s="63">
        <v>23.3333333333333</v>
      </c>
      <c r="M53" s="10">
        <v>1</v>
      </c>
      <c r="N53" s="63">
        <v>3.3333333333333299</v>
      </c>
      <c r="O53" s="66">
        <f t="shared" si="15"/>
        <v>0.33333333333333331</v>
      </c>
      <c r="P53" s="10">
        <v>3</v>
      </c>
      <c r="Q53" s="63">
        <v>10</v>
      </c>
      <c r="R53" s="10">
        <v>1</v>
      </c>
      <c r="S53" s="63">
        <v>3.3333333333333299</v>
      </c>
      <c r="T53" s="10">
        <v>0</v>
      </c>
      <c r="U53" s="63">
        <v>0</v>
      </c>
      <c r="V53" s="66">
        <f t="shared" si="11"/>
        <v>0.13333333333333333</v>
      </c>
      <c r="W53" s="10">
        <v>3</v>
      </c>
      <c r="X53" s="63">
        <v>10</v>
      </c>
      <c r="Y53" s="10">
        <v>3</v>
      </c>
      <c r="Z53" s="63">
        <v>10</v>
      </c>
      <c r="AA53" s="66">
        <f t="shared" si="4"/>
        <v>0.2</v>
      </c>
      <c r="AB53" s="10">
        <v>0</v>
      </c>
      <c r="AC53" s="66">
        <v>0</v>
      </c>
      <c r="AD53" s="36">
        <v>2.82</v>
      </c>
    </row>
    <row r="54" spans="1:30">
      <c r="A54" s="8" t="s">
        <v>94</v>
      </c>
      <c r="B54" s="8" t="s">
        <v>94</v>
      </c>
      <c r="C54" s="12">
        <f t="shared" si="14"/>
        <v>435</v>
      </c>
      <c r="D54" s="14">
        <v>133</v>
      </c>
      <c r="E54" s="62">
        <v>30.5747126436782</v>
      </c>
      <c r="F54" s="12">
        <v>63</v>
      </c>
      <c r="G54" s="62">
        <v>14.482758620689699</v>
      </c>
      <c r="H54" s="66">
        <f t="shared" si="3"/>
        <v>0.45057471264367815</v>
      </c>
      <c r="I54" s="12">
        <v>46</v>
      </c>
      <c r="J54" s="63">
        <v>10.5747126436782</v>
      </c>
      <c r="K54" s="12">
        <v>61</v>
      </c>
      <c r="L54" s="63">
        <v>14.022988505747101</v>
      </c>
      <c r="M54" s="12">
        <v>25</v>
      </c>
      <c r="N54" s="63">
        <v>5.7471264367816097</v>
      </c>
      <c r="O54" s="66">
        <f t="shared" si="15"/>
        <v>0.30344827586206896</v>
      </c>
      <c r="P54" s="12">
        <v>18</v>
      </c>
      <c r="Q54" s="63">
        <v>4.1379310344827598</v>
      </c>
      <c r="R54" s="12">
        <v>23</v>
      </c>
      <c r="S54" s="63">
        <v>5.2873563218390798</v>
      </c>
      <c r="T54" s="12">
        <v>13</v>
      </c>
      <c r="U54" s="63">
        <v>2.9885057471264398</v>
      </c>
      <c r="V54" s="66">
        <f t="shared" si="11"/>
        <v>0.12413793103448276</v>
      </c>
      <c r="W54" s="12">
        <v>9</v>
      </c>
      <c r="X54" s="63">
        <v>2.0689655172413799</v>
      </c>
      <c r="Y54" s="12">
        <v>20</v>
      </c>
      <c r="Z54" s="63">
        <v>4.5977011494252897</v>
      </c>
      <c r="AA54" s="66">
        <f t="shared" si="4"/>
        <v>6.6666666666666666E-2</v>
      </c>
      <c r="AB54" s="12">
        <v>24</v>
      </c>
      <c r="AC54" s="66">
        <v>5.5172413793103496E-2</v>
      </c>
      <c r="AD54" s="46">
        <v>3.0082758620689654</v>
      </c>
    </row>
    <row r="55" spans="1:30">
      <c r="A55" s="8"/>
      <c r="B55" s="8" t="s">
        <v>39</v>
      </c>
      <c r="C55" s="12">
        <f t="shared" si="14"/>
        <v>41</v>
      </c>
      <c r="D55" s="14">
        <v>13</v>
      </c>
      <c r="E55" s="62">
        <v>31.707317073170699</v>
      </c>
      <c r="F55" s="12">
        <v>9</v>
      </c>
      <c r="G55" s="62">
        <v>21.951219512195099</v>
      </c>
      <c r="H55" s="66">
        <f t="shared" si="3"/>
        <v>0.53658536585365857</v>
      </c>
      <c r="I55" s="12">
        <v>4</v>
      </c>
      <c r="J55" s="63">
        <v>9.7560975609756095</v>
      </c>
      <c r="K55" s="12">
        <v>5</v>
      </c>
      <c r="L55" s="63">
        <v>12.1951219512195</v>
      </c>
      <c r="M55" s="12">
        <v>2</v>
      </c>
      <c r="N55" s="63">
        <v>4.8780487804878003</v>
      </c>
      <c r="O55" s="66">
        <f t="shared" si="15"/>
        <v>0.26829268292682928</v>
      </c>
      <c r="P55" s="12">
        <v>2</v>
      </c>
      <c r="Q55" s="63">
        <v>4.8780487804878003</v>
      </c>
      <c r="R55" s="12">
        <v>1</v>
      </c>
      <c r="S55" s="63">
        <v>2.4390243902439002</v>
      </c>
      <c r="T55" s="12">
        <v>1</v>
      </c>
      <c r="U55" s="63">
        <v>2.4390243902439002</v>
      </c>
      <c r="V55" s="66">
        <f t="shared" si="11"/>
        <v>9.7560975609756101E-2</v>
      </c>
      <c r="W55" s="12">
        <v>0</v>
      </c>
      <c r="X55" s="63">
        <v>0</v>
      </c>
      <c r="Y55" s="12">
        <v>2</v>
      </c>
      <c r="Z55" s="63">
        <v>4.8780487804878003</v>
      </c>
      <c r="AA55" s="66">
        <f t="shared" si="4"/>
        <v>4.878048780487805E-2</v>
      </c>
      <c r="AB55" s="12">
        <v>2</v>
      </c>
      <c r="AC55" s="66">
        <v>4.8780487804878002E-2</v>
      </c>
      <c r="AD55" s="46">
        <v>3.1512195121951221</v>
      </c>
    </row>
    <row r="56" spans="1:30">
      <c r="A56" s="8" t="s">
        <v>33</v>
      </c>
      <c r="B56" s="8" t="s">
        <v>95</v>
      </c>
      <c r="C56" s="12">
        <f t="shared" si="14"/>
        <v>332</v>
      </c>
      <c r="D56" s="9">
        <v>135</v>
      </c>
      <c r="E56" s="63">
        <v>40.662650602409599</v>
      </c>
      <c r="F56" s="10">
        <v>66</v>
      </c>
      <c r="G56" s="63">
        <v>19.879518072289201</v>
      </c>
      <c r="H56" s="66">
        <f t="shared" si="3"/>
        <v>0.60542168674698793</v>
      </c>
      <c r="I56" s="10">
        <v>36</v>
      </c>
      <c r="J56" s="63">
        <v>10.8433734939759</v>
      </c>
      <c r="K56" s="10">
        <v>36</v>
      </c>
      <c r="L56" s="63">
        <v>10.8433734939759</v>
      </c>
      <c r="M56" s="10">
        <v>17</v>
      </c>
      <c r="N56" s="63">
        <v>5.1204819277108404</v>
      </c>
      <c r="O56" s="66">
        <f t="shared" ref="O56:O66" si="16">((I56+K56+M56)/C56)</f>
        <v>0.26807228915662651</v>
      </c>
      <c r="P56" s="10">
        <v>15</v>
      </c>
      <c r="Q56" s="63">
        <v>4.5180722891566303</v>
      </c>
      <c r="R56" s="10">
        <v>8</v>
      </c>
      <c r="S56" s="63">
        <v>2.4096385542168699</v>
      </c>
      <c r="T56" s="10">
        <v>4</v>
      </c>
      <c r="U56" s="63">
        <v>1.2048192771084301</v>
      </c>
      <c r="V56" s="66">
        <f t="shared" si="11"/>
        <v>8.1325301204819275E-2</v>
      </c>
      <c r="W56" s="10">
        <v>4</v>
      </c>
      <c r="X56" s="63">
        <v>1.2048192771084301</v>
      </c>
      <c r="Y56" s="10">
        <v>7</v>
      </c>
      <c r="Z56" s="63">
        <v>2.1084337349397599</v>
      </c>
      <c r="AA56" s="66">
        <f t="shared" si="4"/>
        <v>3.313253012048193E-2</v>
      </c>
      <c r="AB56" s="10">
        <v>4</v>
      </c>
      <c r="AC56" s="66">
        <v>1.20481927710843E-2</v>
      </c>
      <c r="AD56" s="36">
        <v>3.3927710843373493</v>
      </c>
    </row>
    <row r="57" spans="1:30">
      <c r="A57" s="8" t="s">
        <v>33</v>
      </c>
      <c r="B57" s="8" t="s">
        <v>96</v>
      </c>
      <c r="C57" s="12">
        <f t="shared" si="14"/>
        <v>128</v>
      </c>
      <c r="D57" s="9">
        <v>21</v>
      </c>
      <c r="E57" s="63">
        <v>16.40625</v>
      </c>
      <c r="F57" s="10">
        <v>45</v>
      </c>
      <c r="G57" s="63">
        <v>35.15625</v>
      </c>
      <c r="H57" s="66">
        <f t="shared" si="3"/>
        <v>0.515625</v>
      </c>
      <c r="I57" s="10">
        <v>16</v>
      </c>
      <c r="J57" s="63">
        <v>12.5</v>
      </c>
      <c r="K57" s="10">
        <v>14</v>
      </c>
      <c r="L57" s="63">
        <v>10.9375</v>
      </c>
      <c r="M57" s="10">
        <v>11</v>
      </c>
      <c r="N57" s="63">
        <v>8.59375</v>
      </c>
      <c r="O57" s="66">
        <f t="shared" si="16"/>
        <v>0.3203125</v>
      </c>
      <c r="P57" s="10">
        <v>3</v>
      </c>
      <c r="Q57" s="63">
        <v>2.34375</v>
      </c>
      <c r="R57" s="10">
        <v>4</v>
      </c>
      <c r="S57" s="63">
        <v>3.125</v>
      </c>
      <c r="T57" s="10">
        <v>5</v>
      </c>
      <c r="U57" s="63">
        <v>3.90625</v>
      </c>
      <c r="V57" s="66">
        <f t="shared" si="11"/>
        <v>9.375E-2</v>
      </c>
      <c r="W57" s="10">
        <v>2</v>
      </c>
      <c r="X57" s="63">
        <v>1.5625</v>
      </c>
      <c r="Y57" s="10">
        <v>3</v>
      </c>
      <c r="Z57" s="63">
        <v>2.34375</v>
      </c>
      <c r="AA57" s="66">
        <f t="shared" si="4"/>
        <v>3.90625E-2</v>
      </c>
      <c r="AB57" s="10">
        <v>4</v>
      </c>
      <c r="AC57" s="66">
        <v>3.125E-2</v>
      </c>
      <c r="AD57" s="36">
        <v>3.15625</v>
      </c>
    </row>
    <row r="58" spans="1:30">
      <c r="A58" s="8" t="s">
        <v>33</v>
      </c>
      <c r="B58" s="8" t="s">
        <v>97</v>
      </c>
      <c r="C58" s="12">
        <f t="shared" si="14"/>
        <v>341</v>
      </c>
      <c r="D58" s="9">
        <v>120</v>
      </c>
      <c r="E58" s="63">
        <v>35.190615835777102</v>
      </c>
      <c r="F58" s="10">
        <v>73</v>
      </c>
      <c r="G58" s="63">
        <v>21.407624633431102</v>
      </c>
      <c r="H58" s="66">
        <f t="shared" si="3"/>
        <v>0.56598240469208216</v>
      </c>
      <c r="I58" s="10">
        <v>51</v>
      </c>
      <c r="J58" s="63">
        <v>14.956011730205301</v>
      </c>
      <c r="K58" s="10">
        <v>43</v>
      </c>
      <c r="L58" s="63">
        <v>12.609970674486799</v>
      </c>
      <c r="M58" s="10">
        <v>12</v>
      </c>
      <c r="N58" s="63">
        <v>3.5190615835777099</v>
      </c>
      <c r="O58" s="66">
        <f t="shared" si="16"/>
        <v>0.31085043988269795</v>
      </c>
      <c r="P58" s="10">
        <v>18</v>
      </c>
      <c r="Q58" s="63">
        <v>5.2785923753665704</v>
      </c>
      <c r="R58" s="10">
        <v>10</v>
      </c>
      <c r="S58" s="63">
        <v>2.9325513196480899</v>
      </c>
      <c r="T58" s="10">
        <v>3</v>
      </c>
      <c r="U58" s="63">
        <v>0.87976539589442804</v>
      </c>
      <c r="V58" s="66">
        <f t="shared" si="11"/>
        <v>9.0909090909090912E-2</v>
      </c>
      <c r="W58" s="10">
        <v>1</v>
      </c>
      <c r="X58" s="63">
        <v>0.29325513196480901</v>
      </c>
      <c r="Y58" s="10">
        <v>3</v>
      </c>
      <c r="Z58" s="63">
        <v>0.87976539589442804</v>
      </c>
      <c r="AA58" s="66">
        <f t="shared" si="4"/>
        <v>1.1730205278592375E-2</v>
      </c>
      <c r="AB58" s="10">
        <v>7</v>
      </c>
      <c r="AC58" s="66">
        <v>2.0527859237536701E-2</v>
      </c>
      <c r="AD58" s="36">
        <v>3.3741935483870966</v>
      </c>
    </row>
    <row r="59" spans="1:30">
      <c r="A59" s="8" t="s">
        <v>98</v>
      </c>
      <c r="B59" s="8" t="s">
        <v>98</v>
      </c>
      <c r="C59" s="12">
        <f t="shared" si="14"/>
        <v>1</v>
      </c>
      <c r="D59" s="9">
        <v>0</v>
      </c>
      <c r="E59" s="63">
        <v>0</v>
      </c>
      <c r="F59" s="10">
        <v>0</v>
      </c>
      <c r="G59" s="63">
        <v>0</v>
      </c>
      <c r="H59" s="66">
        <f t="shared" si="3"/>
        <v>0</v>
      </c>
      <c r="I59" s="10">
        <v>1</v>
      </c>
      <c r="J59" s="63">
        <v>100</v>
      </c>
      <c r="K59" s="10">
        <v>0</v>
      </c>
      <c r="L59" s="63">
        <v>0</v>
      </c>
      <c r="M59" s="10">
        <v>0</v>
      </c>
      <c r="N59" s="63">
        <v>0</v>
      </c>
      <c r="O59" s="66">
        <f t="shared" si="16"/>
        <v>1</v>
      </c>
      <c r="P59" s="10">
        <v>0</v>
      </c>
      <c r="Q59" s="63">
        <v>0</v>
      </c>
      <c r="R59" s="10">
        <v>0</v>
      </c>
      <c r="S59" s="63">
        <v>0</v>
      </c>
      <c r="T59" s="10">
        <v>0</v>
      </c>
      <c r="U59" s="63">
        <v>0</v>
      </c>
      <c r="V59" s="66">
        <f t="shared" si="11"/>
        <v>0</v>
      </c>
      <c r="W59" s="10">
        <v>0</v>
      </c>
      <c r="X59" s="63">
        <v>0</v>
      </c>
      <c r="Y59" s="10">
        <v>0</v>
      </c>
      <c r="Z59" s="63">
        <v>0</v>
      </c>
      <c r="AA59" s="66">
        <f t="shared" si="4"/>
        <v>0</v>
      </c>
      <c r="AB59" s="10">
        <v>0</v>
      </c>
      <c r="AC59" s="66">
        <v>0</v>
      </c>
      <c r="AD59" s="36">
        <v>3.3</v>
      </c>
    </row>
    <row r="60" spans="1:30">
      <c r="A60" s="8" t="s">
        <v>99</v>
      </c>
      <c r="B60" s="8" t="s">
        <v>100</v>
      </c>
      <c r="C60" s="12">
        <f t="shared" si="14"/>
        <v>111</v>
      </c>
      <c r="D60" s="9">
        <v>32</v>
      </c>
      <c r="E60" s="63">
        <v>28.828828828828801</v>
      </c>
      <c r="F60" s="10">
        <v>10</v>
      </c>
      <c r="G60" s="63">
        <v>9.0090090090090094</v>
      </c>
      <c r="H60" s="66">
        <f t="shared" si="3"/>
        <v>0.3783783783783784</v>
      </c>
      <c r="I60" s="10">
        <v>12</v>
      </c>
      <c r="J60" s="63">
        <v>10.8108108108108</v>
      </c>
      <c r="K60" s="10">
        <v>15</v>
      </c>
      <c r="L60" s="63">
        <v>13.5135135135135</v>
      </c>
      <c r="M60" s="10">
        <v>10</v>
      </c>
      <c r="N60" s="63">
        <v>9.0090090090090094</v>
      </c>
      <c r="O60" s="66">
        <f t="shared" si="16"/>
        <v>0.33333333333333331</v>
      </c>
      <c r="P60" s="10">
        <v>11</v>
      </c>
      <c r="Q60" s="63">
        <v>9.9099099099099099</v>
      </c>
      <c r="R60" s="10">
        <v>6</v>
      </c>
      <c r="S60" s="63">
        <v>5.4054054054054097</v>
      </c>
      <c r="T60" s="10">
        <v>2</v>
      </c>
      <c r="U60" s="63">
        <v>1.8018018018018001</v>
      </c>
      <c r="V60" s="66">
        <f t="shared" si="11"/>
        <v>0.17117117117117117</v>
      </c>
      <c r="W60" s="10">
        <v>2</v>
      </c>
      <c r="X60" s="63">
        <v>1.8018018018018001</v>
      </c>
      <c r="Y60" s="10">
        <v>3</v>
      </c>
      <c r="Z60" s="63">
        <v>2.7027027027027</v>
      </c>
      <c r="AA60" s="66">
        <f t="shared" si="4"/>
        <v>4.5045045045045043E-2</v>
      </c>
      <c r="AB60" s="10">
        <v>8</v>
      </c>
      <c r="AC60" s="66">
        <v>7.2072072072072099E-2</v>
      </c>
      <c r="AD60" s="36">
        <v>2.9090090090090088</v>
      </c>
    </row>
    <row r="61" spans="1:30">
      <c r="A61" s="8" t="s">
        <v>99</v>
      </c>
      <c r="B61" s="8" t="s">
        <v>101</v>
      </c>
      <c r="C61" s="12">
        <f t="shared" si="14"/>
        <v>344</v>
      </c>
      <c r="D61" s="9">
        <v>301</v>
      </c>
      <c r="E61" s="63">
        <v>87.5</v>
      </c>
      <c r="F61" s="10">
        <v>13</v>
      </c>
      <c r="G61" s="63">
        <v>3.7790697674418601</v>
      </c>
      <c r="H61" s="66">
        <f t="shared" si="3"/>
        <v>0.91279069767441856</v>
      </c>
      <c r="I61" s="10">
        <v>7</v>
      </c>
      <c r="J61" s="63">
        <v>2.03488372093023</v>
      </c>
      <c r="K61" s="10">
        <v>18</v>
      </c>
      <c r="L61" s="63">
        <v>5.2325581395348797</v>
      </c>
      <c r="M61" s="10">
        <v>2</v>
      </c>
      <c r="N61" s="63">
        <v>0.581395348837209</v>
      </c>
      <c r="O61" s="66">
        <f t="shared" si="16"/>
        <v>7.8488372093023256E-2</v>
      </c>
      <c r="P61" s="10">
        <v>1</v>
      </c>
      <c r="Q61" s="63">
        <v>0.290697674418605</v>
      </c>
      <c r="R61" s="10">
        <v>0</v>
      </c>
      <c r="S61" s="63">
        <v>0</v>
      </c>
      <c r="T61" s="10">
        <v>0</v>
      </c>
      <c r="U61" s="63">
        <v>0</v>
      </c>
      <c r="V61" s="66">
        <f t="shared" si="11"/>
        <v>2.9069767441860465E-3</v>
      </c>
      <c r="W61" s="10">
        <v>1</v>
      </c>
      <c r="X61" s="63">
        <v>0.290697674418605</v>
      </c>
      <c r="Y61" s="10">
        <v>1</v>
      </c>
      <c r="Z61" s="63">
        <v>0.290697674418605</v>
      </c>
      <c r="AA61" s="66">
        <f t="shared" si="4"/>
        <v>5.8139534883720929E-3</v>
      </c>
      <c r="AB61" s="10">
        <v>0</v>
      </c>
      <c r="AC61" s="66">
        <v>0</v>
      </c>
      <c r="AD61" s="36">
        <v>3.8930232558139535</v>
      </c>
    </row>
    <row r="62" spans="1:30">
      <c r="A62" s="8"/>
      <c r="B62" s="8" t="s">
        <v>99</v>
      </c>
      <c r="C62" s="12">
        <f t="shared" ref="C62:C67" si="17">D62+F62+I62+K62+M62+P62+R62+T62+W62+Y62+AB62</f>
        <v>22</v>
      </c>
      <c r="D62" s="9">
        <v>21</v>
      </c>
      <c r="E62" s="63">
        <v>95.454545454545496</v>
      </c>
      <c r="F62" s="10">
        <v>0</v>
      </c>
      <c r="G62" s="63">
        <v>0</v>
      </c>
      <c r="H62" s="66">
        <f t="shared" si="3"/>
        <v>0.95454545454545459</v>
      </c>
      <c r="I62" s="10">
        <v>0</v>
      </c>
      <c r="J62" s="63">
        <v>0</v>
      </c>
      <c r="K62" s="10">
        <v>0</v>
      </c>
      <c r="L62" s="63">
        <v>0</v>
      </c>
      <c r="M62" s="10">
        <v>0</v>
      </c>
      <c r="N62" s="63">
        <v>0</v>
      </c>
      <c r="O62" s="66">
        <f t="shared" si="16"/>
        <v>0</v>
      </c>
      <c r="P62" s="10">
        <v>0</v>
      </c>
      <c r="Q62" s="63">
        <v>0</v>
      </c>
      <c r="R62" s="10">
        <v>0</v>
      </c>
      <c r="S62" s="63">
        <v>0</v>
      </c>
      <c r="T62" s="10">
        <v>0</v>
      </c>
      <c r="U62" s="63">
        <v>0</v>
      </c>
      <c r="V62" s="66">
        <f t="shared" si="11"/>
        <v>0</v>
      </c>
      <c r="W62" s="10">
        <v>0</v>
      </c>
      <c r="X62" s="63">
        <v>0</v>
      </c>
      <c r="Y62" s="10">
        <v>1</v>
      </c>
      <c r="Z62" s="63">
        <v>4.5454545454545503</v>
      </c>
      <c r="AA62" s="66">
        <f t="shared" si="4"/>
        <v>4.5454545454545456E-2</v>
      </c>
      <c r="AB62" s="10">
        <v>0</v>
      </c>
      <c r="AC62" s="66">
        <v>0</v>
      </c>
      <c r="AD62" s="36">
        <v>3.8636363636363638</v>
      </c>
    </row>
    <row r="63" spans="1:30">
      <c r="A63" s="8" t="s">
        <v>99</v>
      </c>
      <c r="B63" s="8" t="s">
        <v>102</v>
      </c>
      <c r="C63" s="12">
        <f t="shared" si="17"/>
        <v>38</v>
      </c>
      <c r="D63" s="9">
        <v>24</v>
      </c>
      <c r="E63" s="63">
        <v>63.157894736842103</v>
      </c>
      <c r="F63" s="10">
        <v>1</v>
      </c>
      <c r="G63" s="63">
        <v>2.6315789473684199</v>
      </c>
      <c r="H63" s="66">
        <f t="shared" si="3"/>
        <v>0.65789473684210531</v>
      </c>
      <c r="I63" s="10">
        <v>2</v>
      </c>
      <c r="J63" s="63">
        <v>5.2631578947368398</v>
      </c>
      <c r="K63" s="10">
        <v>6</v>
      </c>
      <c r="L63" s="63">
        <v>15.789473684210501</v>
      </c>
      <c r="M63" s="10">
        <v>2</v>
      </c>
      <c r="N63" s="63">
        <v>5.2631578947368398</v>
      </c>
      <c r="O63" s="66">
        <f t="shared" si="16"/>
        <v>0.26315789473684209</v>
      </c>
      <c r="P63" s="10">
        <v>0</v>
      </c>
      <c r="Q63" s="63">
        <v>0</v>
      </c>
      <c r="R63" s="10">
        <v>2</v>
      </c>
      <c r="S63" s="63">
        <v>5.2631578947368398</v>
      </c>
      <c r="T63" s="10">
        <v>0</v>
      </c>
      <c r="U63" s="63">
        <v>0</v>
      </c>
      <c r="V63" s="66">
        <f t="shared" si="11"/>
        <v>5.2631578947368418E-2</v>
      </c>
      <c r="W63" s="10">
        <v>0</v>
      </c>
      <c r="X63" s="63">
        <v>0</v>
      </c>
      <c r="Y63" s="10">
        <v>1</v>
      </c>
      <c r="Z63" s="63">
        <v>2.6315789473684199</v>
      </c>
      <c r="AA63" s="66">
        <f t="shared" si="4"/>
        <v>2.6315789473684209E-2</v>
      </c>
      <c r="AB63" s="10">
        <v>0</v>
      </c>
      <c r="AC63" s="66">
        <v>0</v>
      </c>
      <c r="AD63" s="36">
        <v>3.5447368421052632</v>
      </c>
    </row>
    <row r="64" spans="1:30">
      <c r="A64" s="8" t="s">
        <v>99</v>
      </c>
      <c r="B64" s="8" t="s">
        <v>103</v>
      </c>
      <c r="C64" s="12">
        <f t="shared" si="17"/>
        <v>39</v>
      </c>
      <c r="D64" s="9">
        <v>25</v>
      </c>
      <c r="E64" s="63">
        <v>64.102564102564102</v>
      </c>
      <c r="F64" s="10">
        <v>2</v>
      </c>
      <c r="G64" s="63">
        <v>5.1282051282051304</v>
      </c>
      <c r="H64" s="66">
        <f t="shared" si="3"/>
        <v>0.69230769230769229</v>
      </c>
      <c r="I64" s="10">
        <v>3</v>
      </c>
      <c r="J64" s="63">
        <v>7.6923076923076898</v>
      </c>
      <c r="K64" s="10">
        <v>1</v>
      </c>
      <c r="L64" s="63">
        <v>2.5641025641025599</v>
      </c>
      <c r="M64" s="10">
        <v>2</v>
      </c>
      <c r="N64" s="63">
        <v>5.1282051282051304</v>
      </c>
      <c r="O64" s="66">
        <f t="shared" si="16"/>
        <v>0.15384615384615385</v>
      </c>
      <c r="P64" s="10">
        <v>1</v>
      </c>
      <c r="Q64" s="63">
        <v>2.5641025641025599</v>
      </c>
      <c r="R64" s="10">
        <v>1</v>
      </c>
      <c r="S64" s="63">
        <v>2.5641025641025599</v>
      </c>
      <c r="T64" s="10">
        <v>0</v>
      </c>
      <c r="U64" s="63">
        <v>0</v>
      </c>
      <c r="V64" s="66">
        <f t="shared" si="11"/>
        <v>5.128205128205128E-2</v>
      </c>
      <c r="W64" s="10">
        <v>1</v>
      </c>
      <c r="X64" s="63">
        <v>2.5641025641025599</v>
      </c>
      <c r="Y64" s="10">
        <v>1</v>
      </c>
      <c r="Z64" s="63">
        <v>2.5641025641025599</v>
      </c>
      <c r="AA64" s="66">
        <f t="shared" si="4"/>
        <v>5.128205128205128E-2</v>
      </c>
      <c r="AB64" s="10">
        <v>2</v>
      </c>
      <c r="AC64" s="66">
        <v>5.1282051282051301E-2</v>
      </c>
      <c r="AD64" s="36">
        <v>3.3923076923076922</v>
      </c>
    </row>
    <row r="65" spans="1:30">
      <c r="A65" s="8" t="s">
        <v>104</v>
      </c>
      <c r="B65" s="8" t="s">
        <v>104</v>
      </c>
      <c r="C65" s="12">
        <f t="shared" si="17"/>
        <v>201</v>
      </c>
      <c r="D65" s="9">
        <v>154</v>
      </c>
      <c r="E65" s="63">
        <v>76.616915422885597</v>
      </c>
      <c r="F65" s="10">
        <v>18</v>
      </c>
      <c r="G65" s="63">
        <v>8.9552238805970106</v>
      </c>
      <c r="H65" s="66">
        <f t="shared" si="3"/>
        <v>0.85572139303482586</v>
      </c>
      <c r="I65" s="10">
        <v>8</v>
      </c>
      <c r="J65" s="63">
        <v>3.9800995024875601</v>
      </c>
      <c r="K65" s="10">
        <v>10</v>
      </c>
      <c r="L65" s="63">
        <v>4.9751243781094496</v>
      </c>
      <c r="M65" s="10">
        <v>5</v>
      </c>
      <c r="N65" s="63">
        <v>2.4875621890547301</v>
      </c>
      <c r="O65" s="66">
        <f t="shared" si="16"/>
        <v>0.11442786069651742</v>
      </c>
      <c r="P65" s="10">
        <v>1</v>
      </c>
      <c r="Q65" s="63">
        <v>0.49751243781094501</v>
      </c>
      <c r="R65" s="10">
        <v>1</v>
      </c>
      <c r="S65" s="63">
        <v>0.49751243781094501</v>
      </c>
      <c r="T65" s="10">
        <v>1</v>
      </c>
      <c r="U65" s="63">
        <v>0.49751243781094501</v>
      </c>
      <c r="V65" s="66">
        <f t="shared" si="11"/>
        <v>1.4925373134328358E-2</v>
      </c>
      <c r="W65" s="10">
        <v>0</v>
      </c>
      <c r="X65" s="63">
        <v>0</v>
      </c>
      <c r="Y65" s="10">
        <v>1</v>
      </c>
      <c r="Z65" s="63">
        <v>0.49751243781094501</v>
      </c>
      <c r="AA65" s="66">
        <f t="shared" si="4"/>
        <v>4.9751243781094526E-3</v>
      </c>
      <c r="AB65" s="10">
        <v>2</v>
      </c>
      <c r="AC65" s="66">
        <v>9.9502487562189105E-3</v>
      </c>
      <c r="AD65" s="36">
        <v>3.7786069651741294</v>
      </c>
    </row>
    <row r="66" spans="1:30">
      <c r="A66" s="8" t="s">
        <v>50</v>
      </c>
      <c r="B66" s="8" t="s">
        <v>105</v>
      </c>
      <c r="C66" s="12">
        <f t="shared" si="17"/>
        <v>402</v>
      </c>
      <c r="D66" s="9">
        <v>207</v>
      </c>
      <c r="E66" s="63">
        <v>51.492537313432798</v>
      </c>
      <c r="F66" s="10">
        <v>39</v>
      </c>
      <c r="G66" s="63">
        <v>9.7014925373134293</v>
      </c>
      <c r="H66" s="66">
        <f t="shared" si="3"/>
        <v>0.61194029850746268</v>
      </c>
      <c r="I66" s="10">
        <v>33</v>
      </c>
      <c r="J66" s="63">
        <v>8.2089552238806007</v>
      </c>
      <c r="K66" s="10">
        <v>32</v>
      </c>
      <c r="L66" s="63">
        <v>7.9601990049751201</v>
      </c>
      <c r="M66" s="10">
        <v>21</v>
      </c>
      <c r="N66" s="63">
        <v>5.2238805970149196</v>
      </c>
      <c r="O66" s="66">
        <f t="shared" si="16"/>
        <v>0.21393034825870647</v>
      </c>
      <c r="P66" s="10">
        <v>19</v>
      </c>
      <c r="Q66" s="63">
        <v>4.7263681592039797</v>
      </c>
      <c r="R66" s="10">
        <v>12</v>
      </c>
      <c r="S66" s="63">
        <v>2.98507462686567</v>
      </c>
      <c r="T66" s="10">
        <v>13</v>
      </c>
      <c r="U66" s="63">
        <v>3.23383084577114</v>
      </c>
      <c r="V66" s="66">
        <f t="shared" si="11"/>
        <v>0.10945273631840796</v>
      </c>
      <c r="W66" s="10">
        <v>3</v>
      </c>
      <c r="X66" s="63">
        <v>0.74626865671641796</v>
      </c>
      <c r="Y66" s="10">
        <v>7</v>
      </c>
      <c r="Z66" s="63">
        <v>1.7412935323383101</v>
      </c>
      <c r="AA66" s="66">
        <f t="shared" si="4"/>
        <v>2.4875621890547265E-2</v>
      </c>
      <c r="AB66" s="10">
        <v>16</v>
      </c>
      <c r="AC66" s="66">
        <v>3.98009950248756E-2</v>
      </c>
      <c r="AD66" s="36">
        <v>3.319900497512438</v>
      </c>
    </row>
    <row r="67" spans="1:30">
      <c r="A67" s="8"/>
      <c r="B67" s="8" t="s">
        <v>106</v>
      </c>
      <c r="C67" s="12">
        <f t="shared" si="17"/>
        <v>99</v>
      </c>
      <c r="D67" s="9">
        <v>61</v>
      </c>
      <c r="E67" s="63">
        <v>61.616161616161598</v>
      </c>
      <c r="F67" s="10">
        <v>24</v>
      </c>
      <c r="G67" s="63">
        <v>24.2424242424242</v>
      </c>
      <c r="H67" s="66">
        <f t="shared" si="3"/>
        <v>0.85858585858585856</v>
      </c>
      <c r="I67" s="10">
        <v>2</v>
      </c>
      <c r="J67" s="63">
        <v>2.0202020202020199</v>
      </c>
      <c r="K67" s="10">
        <v>5</v>
      </c>
      <c r="L67" s="63">
        <v>5.0505050505050502</v>
      </c>
      <c r="M67" s="10">
        <v>0</v>
      </c>
      <c r="N67" s="63">
        <v>0</v>
      </c>
      <c r="O67" s="66">
        <f t="shared" ref="O67:O77" si="18">((I67+K67+M67)/C67)</f>
        <v>7.0707070707070704E-2</v>
      </c>
      <c r="P67" s="10">
        <v>2</v>
      </c>
      <c r="Q67" s="63">
        <v>2.0202020202020199</v>
      </c>
      <c r="R67" s="10">
        <v>0</v>
      </c>
      <c r="S67" s="63">
        <v>0</v>
      </c>
      <c r="T67" s="10">
        <v>1</v>
      </c>
      <c r="U67" s="63">
        <v>1.0101010101010099</v>
      </c>
      <c r="V67" s="66">
        <f t="shared" si="11"/>
        <v>3.0303030303030304E-2</v>
      </c>
      <c r="W67" s="10">
        <v>1</v>
      </c>
      <c r="X67" s="63">
        <v>1.0101010101010099</v>
      </c>
      <c r="Y67" s="10">
        <v>0</v>
      </c>
      <c r="Z67" s="63">
        <v>0</v>
      </c>
      <c r="AA67" s="66">
        <f t="shared" si="4"/>
        <v>1.0101010101010102E-2</v>
      </c>
      <c r="AB67" s="10">
        <v>3</v>
      </c>
      <c r="AC67" s="66">
        <v>3.0303030303030297E-2</v>
      </c>
      <c r="AD67" s="36">
        <v>3.6565656565656566</v>
      </c>
    </row>
    <row r="68" spans="1:30">
      <c r="A68" s="8" t="s">
        <v>107</v>
      </c>
      <c r="B68" s="8" t="s">
        <v>107</v>
      </c>
      <c r="C68" s="12">
        <f t="shared" ref="C68:C77" si="19">D68+F68+I68+K68+M68+P68+R68+T68+W68+Y68+AB68</f>
        <v>216</v>
      </c>
      <c r="D68" s="9">
        <v>74</v>
      </c>
      <c r="E68" s="63">
        <v>34.259259259259302</v>
      </c>
      <c r="F68" s="10">
        <v>22</v>
      </c>
      <c r="G68" s="63">
        <v>10.185185185185199</v>
      </c>
      <c r="H68" s="66">
        <f t="shared" si="3"/>
        <v>0.44444444444444442</v>
      </c>
      <c r="I68" s="10">
        <v>26</v>
      </c>
      <c r="J68" s="63">
        <v>12.037037037037001</v>
      </c>
      <c r="K68" s="10">
        <v>34</v>
      </c>
      <c r="L68" s="63">
        <v>15.7407407407407</v>
      </c>
      <c r="M68" s="10">
        <v>16</v>
      </c>
      <c r="N68" s="63">
        <v>7.4074074074074101</v>
      </c>
      <c r="O68" s="66">
        <f t="shared" si="18"/>
        <v>0.35185185185185186</v>
      </c>
      <c r="P68" s="10">
        <v>10</v>
      </c>
      <c r="Q68" s="63">
        <v>4.6296296296296298</v>
      </c>
      <c r="R68" s="10">
        <v>13</v>
      </c>
      <c r="S68" s="63">
        <v>6.0185185185185199</v>
      </c>
      <c r="T68" s="10">
        <v>8</v>
      </c>
      <c r="U68" s="63">
        <v>3.7037037037037002</v>
      </c>
      <c r="V68" s="66">
        <f t="shared" si="11"/>
        <v>0.14351851851851852</v>
      </c>
      <c r="W68" s="10">
        <v>1</v>
      </c>
      <c r="X68" s="63">
        <v>0.46296296296296302</v>
      </c>
      <c r="Y68" s="10">
        <v>7</v>
      </c>
      <c r="Z68" s="63">
        <v>3.24074074074074</v>
      </c>
      <c r="AA68" s="66">
        <f t="shared" si="4"/>
        <v>3.7037037037037035E-2</v>
      </c>
      <c r="AB68" s="10">
        <v>5</v>
      </c>
      <c r="AC68" s="66">
        <v>2.3148148148148098E-2</v>
      </c>
      <c r="AD68" s="36">
        <v>3.1449074074074073</v>
      </c>
    </row>
    <row r="69" spans="1:30">
      <c r="A69" s="8" t="s">
        <v>85</v>
      </c>
      <c r="B69" s="8" t="s">
        <v>108</v>
      </c>
      <c r="C69" s="12">
        <f t="shared" si="19"/>
        <v>502</v>
      </c>
      <c r="D69" s="9">
        <v>91</v>
      </c>
      <c r="E69" s="63">
        <v>18.127490039840598</v>
      </c>
      <c r="F69" s="10">
        <v>85</v>
      </c>
      <c r="G69" s="63">
        <v>16.932270916334701</v>
      </c>
      <c r="H69" s="66">
        <f t="shared" si="3"/>
        <v>0.35059760956175301</v>
      </c>
      <c r="I69" s="10">
        <v>59</v>
      </c>
      <c r="J69" s="63">
        <v>11.752988047808801</v>
      </c>
      <c r="K69" s="10">
        <v>107</v>
      </c>
      <c r="L69" s="63">
        <v>21.314741035856599</v>
      </c>
      <c r="M69" s="10">
        <v>47</v>
      </c>
      <c r="N69" s="63">
        <v>9.3625498007968098</v>
      </c>
      <c r="O69" s="66">
        <f t="shared" si="18"/>
        <v>0.42430278884462153</v>
      </c>
      <c r="P69" s="10">
        <v>35</v>
      </c>
      <c r="Q69" s="63">
        <v>6.9721115537848597</v>
      </c>
      <c r="R69" s="10">
        <v>42</v>
      </c>
      <c r="S69" s="63">
        <v>8.3665338645418306</v>
      </c>
      <c r="T69" s="10">
        <v>9</v>
      </c>
      <c r="U69" s="63">
        <v>1.7928286852589601</v>
      </c>
      <c r="V69" s="66">
        <f t="shared" si="11"/>
        <v>0.17131474103585656</v>
      </c>
      <c r="W69" s="10">
        <v>5</v>
      </c>
      <c r="X69" s="63">
        <v>0.99601593625497997</v>
      </c>
      <c r="Y69" s="10">
        <v>12</v>
      </c>
      <c r="Z69" s="63">
        <v>2.3904382470119501</v>
      </c>
      <c r="AA69" s="66">
        <f t="shared" si="4"/>
        <v>3.386454183266932E-2</v>
      </c>
      <c r="AB69" s="10">
        <v>10</v>
      </c>
      <c r="AC69" s="66">
        <v>1.9920318725099598E-2</v>
      </c>
      <c r="AD69" s="36">
        <v>3.0266932270916334</v>
      </c>
    </row>
    <row r="70" spans="1:30">
      <c r="A70" s="8" t="s">
        <v>109</v>
      </c>
      <c r="B70" s="8" t="s">
        <v>109</v>
      </c>
      <c r="C70" s="12">
        <f t="shared" si="19"/>
        <v>754</v>
      </c>
      <c r="D70" s="9">
        <v>280</v>
      </c>
      <c r="E70" s="63">
        <v>37.135278514588897</v>
      </c>
      <c r="F70" s="10">
        <v>100</v>
      </c>
      <c r="G70" s="63">
        <v>13.262599469495999</v>
      </c>
      <c r="H70" s="66">
        <f t="shared" si="3"/>
        <v>0.50397877984084882</v>
      </c>
      <c r="I70" s="10">
        <v>74</v>
      </c>
      <c r="J70" s="63">
        <v>9.8143236074270597</v>
      </c>
      <c r="K70" s="10">
        <v>88</v>
      </c>
      <c r="L70" s="63">
        <v>11.6710875331565</v>
      </c>
      <c r="M70" s="10">
        <v>54</v>
      </c>
      <c r="N70" s="63">
        <v>7.1618037135278501</v>
      </c>
      <c r="O70" s="66">
        <f t="shared" si="18"/>
        <v>0.28647214854111408</v>
      </c>
      <c r="P70" s="10">
        <v>30</v>
      </c>
      <c r="Q70" s="63">
        <v>3.97877984084881</v>
      </c>
      <c r="R70" s="10">
        <v>45</v>
      </c>
      <c r="S70" s="63">
        <v>5.9681697612732103</v>
      </c>
      <c r="T70" s="10">
        <v>32</v>
      </c>
      <c r="U70" s="63">
        <v>4.2440318302387299</v>
      </c>
      <c r="V70" s="66">
        <f t="shared" si="11"/>
        <v>0.14190981432360741</v>
      </c>
      <c r="W70" s="10">
        <v>9</v>
      </c>
      <c r="X70" s="63">
        <v>1.19363395225464</v>
      </c>
      <c r="Y70" s="10">
        <v>20</v>
      </c>
      <c r="Z70" s="63">
        <v>2.6525198938991998</v>
      </c>
      <c r="AA70" s="66">
        <f t="shared" si="4"/>
        <v>3.8461538461538464E-2</v>
      </c>
      <c r="AB70" s="10">
        <v>22</v>
      </c>
      <c r="AC70" s="66">
        <v>2.9177718832891202E-2</v>
      </c>
      <c r="AD70" s="36">
        <v>3.1685676392572946</v>
      </c>
    </row>
    <row r="71" spans="1:30">
      <c r="A71" s="8" t="s">
        <v>50</v>
      </c>
      <c r="B71" s="8" t="s">
        <v>110</v>
      </c>
      <c r="C71" s="12">
        <f t="shared" si="19"/>
        <v>169</v>
      </c>
      <c r="D71" s="9">
        <v>59</v>
      </c>
      <c r="E71" s="63">
        <v>34.911242603550299</v>
      </c>
      <c r="F71" s="10">
        <v>38</v>
      </c>
      <c r="G71" s="63">
        <v>22.485207100591701</v>
      </c>
      <c r="H71" s="66">
        <f t="shared" si="3"/>
        <v>0.57396449704142016</v>
      </c>
      <c r="I71" s="10">
        <v>22</v>
      </c>
      <c r="J71" s="63">
        <v>13.017751479289901</v>
      </c>
      <c r="K71" s="10">
        <v>20</v>
      </c>
      <c r="L71" s="63">
        <v>11.834319526627199</v>
      </c>
      <c r="M71" s="10">
        <v>8</v>
      </c>
      <c r="N71" s="63">
        <v>4.7337278106508904</v>
      </c>
      <c r="O71" s="66">
        <f t="shared" si="18"/>
        <v>0.29585798816568049</v>
      </c>
      <c r="P71" s="10">
        <v>2</v>
      </c>
      <c r="Q71" s="63">
        <v>1.1834319526627199</v>
      </c>
      <c r="R71" s="10">
        <v>2</v>
      </c>
      <c r="S71" s="63">
        <v>1.1834319526627199</v>
      </c>
      <c r="T71" s="10">
        <v>8</v>
      </c>
      <c r="U71" s="63">
        <v>4.7337278106508904</v>
      </c>
      <c r="V71" s="66">
        <f t="shared" si="11"/>
        <v>7.1005917159763315E-2</v>
      </c>
      <c r="W71" s="10">
        <v>2</v>
      </c>
      <c r="X71" s="63">
        <v>1.1834319526627199</v>
      </c>
      <c r="Y71" s="10">
        <v>4</v>
      </c>
      <c r="Z71" s="63">
        <v>2.3668639053254399</v>
      </c>
      <c r="AA71" s="66">
        <f t="shared" si="4"/>
        <v>3.5502958579881658E-2</v>
      </c>
      <c r="AB71" s="10">
        <v>4</v>
      </c>
      <c r="AC71" s="66">
        <v>2.3668639053254399E-2</v>
      </c>
      <c r="AD71" s="36">
        <v>3.311242603550296</v>
      </c>
    </row>
    <row r="72" spans="1:30">
      <c r="A72" s="8" t="s">
        <v>37</v>
      </c>
      <c r="B72" s="8" t="s">
        <v>111</v>
      </c>
      <c r="C72" s="12">
        <f t="shared" si="19"/>
        <v>343</v>
      </c>
      <c r="D72" s="9">
        <v>144</v>
      </c>
      <c r="E72" s="63">
        <v>41.982507288629698</v>
      </c>
      <c r="F72" s="10">
        <v>43</v>
      </c>
      <c r="G72" s="63">
        <v>12.536443148688001</v>
      </c>
      <c r="H72" s="66">
        <f t="shared" ref="H72:H77" si="20">((D72+F72)/C72)</f>
        <v>0.54518950437317781</v>
      </c>
      <c r="I72" s="10">
        <v>34</v>
      </c>
      <c r="J72" s="63">
        <v>9.9125364431486904</v>
      </c>
      <c r="K72" s="10">
        <v>52</v>
      </c>
      <c r="L72" s="63">
        <v>15.1603498542274</v>
      </c>
      <c r="M72" s="10">
        <v>14</v>
      </c>
      <c r="N72" s="63">
        <v>4.0816326530612201</v>
      </c>
      <c r="O72" s="66">
        <f t="shared" si="18"/>
        <v>0.29154518950437319</v>
      </c>
      <c r="P72" s="10">
        <v>13</v>
      </c>
      <c r="Q72" s="63">
        <v>3.79008746355685</v>
      </c>
      <c r="R72" s="10">
        <v>16</v>
      </c>
      <c r="S72" s="63">
        <v>4.6647230320699702</v>
      </c>
      <c r="T72" s="10">
        <v>7</v>
      </c>
      <c r="U72" s="63">
        <v>2.0408163265306101</v>
      </c>
      <c r="V72" s="66">
        <f t="shared" si="11"/>
        <v>0.10495626822157435</v>
      </c>
      <c r="W72" s="10">
        <v>1</v>
      </c>
      <c r="X72" s="63">
        <v>0.29154518950437303</v>
      </c>
      <c r="Y72" s="10">
        <v>9</v>
      </c>
      <c r="Z72" s="63">
        <v>2.6239067055393601</v>
      </c>
      <c r="AA72" s="66">
        <f t="shared" ref="AA72:AA77" si="21">((W72+Y72)/C72)</f>
        <v>2.9154518950437316E-2</v>
      </c>
      <c r="AB72" s="10">
        <v>10</v>
      </c>
      <c r="AC72" s="66">
        <v>2.9154518950437299E-2</v>
      </c>
      <c r="AD72" s="36">
        <v>3.2804664723032069</v>
      </c>
    </row>
    <row r="73" spans="1:30">
      <c r="A73" s="8" t="s">
        <v>39</v>
      </c>
      <c r="B73" s="8" t="s">
        <v>112</v>
      </c>
      <c r="C73" s="12">
        <f t="shared" si="19"/>
        <v>415</v>
      </c>
      <c r="D73" s="9">
        <v>115</v>
      </c>
      <c r="E73" s="63">
        <v>27.710843373494001</v>
      </c>
      <c r="F73" s="10">
        <v>86</v>
      </c>
      <c r="G73" s="63">
        <v>20.722891566265101</v>
      </c>
      <c r="H73" s="66">
        <f t="shared" si="20"/>
        <v>0.48433734939759038</v>
      </c>
      <c r="I73" s="10">
        <v>55</v>
      </c>
      <c r="J73" s="63">
        <v>13.253012048192801</v>
      </c>
      <c r="K73" s="10">
        <v>35</v>
      </c>
      <c r="L73" s="63">
        <v>8.4337349397590398</v>
      </c>
      <c r="M73" s="10">
        <v>42</v>
      </c>
      <c r="N73" s="63">
        <v>10.1204819277108</v>
      </c>
      <c r="O73" s="66">
        <f t="shared" si="18"/>
        <v>0.3180722891566265</v>
      </c>
      <c r="P73" s="10">
        <v>27</v>
      </c>
      <c r="Q73" s="63">
        <v>6.5060240963855396</v>
      </c>
      <c r="R73" s="10">
        <v>23</v>
      </c>
      <c r="S73" s="63">
        <v>5.5421686746987904</v>
      </c>
      <c r="T73" s="10">
        <v>13</v>
      </c>
      <c r="U73" s="63">
        <v>3.1325301204819298</v>
      </c>
      <c r="V73" s="66">
        <f t="shared" si="11"/>
        <v>0.15180722891566265</v>
      </c>
      <c r="W73" s="10">
        <v>5</v>
      </c>
      <c r="X73" s="63">
        <v>1.2048192771084301</v>
      </c>
      <c r="Y73" s="10">
        <v>6</v>
      </c>
      <c r="Z73" s="63">
        <v>1.44578313253012</v>
      </c>
      <c r="AA73" s="66">
        <f t="shared" si="21"/>
        <v>2.6506024096385541E-2</v>
      </c>
      <c r="AB73" s="10">
        <v>8</v>
      </c>
      <c r="AC73" s="66">
        <v>1.92771084337349E-2</v>
      </c>
      <c r="AD73" s="36">
        <v>3.1826506024096384</v>
      </c>
    </row>
    <row r="74" spans="1:30">
      <c r="A74" s="8"/>
      <c r="B74" s="8" t="s">
        <v>113</v>
      </c>
      <c r="C74" s="12">
        <f t="shared" si="19"/>
        <v>254</v>
      </c>
      <c r="D74" s="9">
        <v>90</v>
      </c>
      <c r="E74" s="63">
        <v>35.433070866141698</v>
      </c>
      <c r="F74" s="10">
        <v>45</v>
      </c>
      <c r="G74" s="63">
        <v>17.716535433070899</v>
      </c>
      <c r="H74" s="66">
        <f t="shared" si="20"/>
        <v>0.53149606299212604</v>
      </c>
      <c r="I74" s="10">
        <v>21</v>
      </c>
      <c r="J74" s="63">
        <v>8.2677165354330704</v>
      </c>
      <c r="K74" s="10">
        <v>25</v>
      </c>
      <c r="L74" s="63">
        <v>9.8425196850393704</v>
      </c>
      <c r="M74" s="10">
        <v>18</v>
      </c>
      <c r="N74" s="63">
        <v>7.0866141732283499</v>
      </c>
      <c r="O74" s="66">
        <f t="shared" si="18"/>
        <v>0.25196850393700787</v>
      </c>
      <c r="P74" s="10">
        <v>6</v>
      </c>
      <c r="Q74" s="63">
        <v>2.36220472440945</v>
      </c>
      <c r="R74" s="10">
        <v>12</v>
      </c>
      <c r="S74" s="63">
        <v>4.7244094488188999</v>
      </c>
      <c r="T74" s="10">
        <v>7</v>
      </c>
      <c r="U74" s="63">
        <v>2.7559055118110201</v>
      </c>
      <c r="V74" s="66">
        <f t="shared" si="11"/>
        <v>9.8425196850393706E-2</v>
      </c>
      <c r="W74" s="10">
        <v>4</v>
      </c>
      <c r="X74" s="63">
        <v>1.5748031496063</v>
      </c>
      <c r="Y74" s="10">
        <v>12</v>
      </c>
      <c r="Z74" s="63">
        <v>4.7244094488188999</v>
      </c>
      <c r="AA74" s="66">
        <f t="shared" si="21"/>
        <v>6.2992125984251968E-2</v>
      </c>
      <c r="AB74" s="10">
        <v>14</v>
      </c>
      <c r="AC74" s="66">
        <v>5.5118110236220499E-2</v>
      </c>
      <c r="AD74" s="36">
        <v>3.0956692913385826</v>
      </c>
    </row>
    <row r="75" spans="1:30">
      <c r="A75" s="8" t="s">
        <v>57</v>
      </c>
      <c r="B75" s="8" t="s">
        <v>114</v>
      </c>
      <c r="C75" s="12">
        <f t="shared" si="19"/>
        <v>404</v>
      </c>
      <c r="D75" s="9">
        <v>239</v>
      </c>
      <c r="E75" s="63">
        <v>59.158415841584201</v>
      </c>
      <c r="F75" s="10">
        <v>50</v>
      </c>
      <c r="G75" s="63">
        <v>12.3762376237624</v>
      </c>
      <c r="H75" s="66">
        <f t="shared" si="20"/>
        <v>0.71534653465346532</v>
      </c>
      <c r="I75" s="10">
        <v>26</v>
      </c>
      <c r="J75" s="63">
        <v>6.4356435643564396</v>
      </c>
      <c r="K75" s="10">
        <v>23</v>
      </c>
      <c r="L75" s="63">
        <v>5.6930693069306901</v>
      </c>
      <c r="M75" s="10">
        <v>14</v>
      </c>
      <c r="N75" s="63">
        <v>3.4653465346534702</v>
      </c>
      <c r="O75" s="66">
        <f t="shared" si="18"/>
        <v>0.15594059405940594</v>
      </c>
      <c r="P75" s="10">
        <v>14</v>
      </c>
      <c r="Q75" s="63">
        <v>3.4653465346534702</v>
      </c>
      <c r="R75" s="10">
        <v>11</v>
      </c>
      <c r="S75" s="63">
        <v>2.7227722772277199</v>
      </c>
      <c r="T75" s="10">
        <v>7</v>
      </c>
      <c r="U75" s="63">
        <v>1.73267326732673</v>
      </c>
      <c r="V75" s="66">
        <f t="shared" si="11"/>
        <v>7.9207920792079209E-2</v>
      </c>
      <c r="W75" s="10">
        <v>3</v>
      </c>
      <c r="X75" s="63">
        <v>0.74257425742574301</v>
      </c>
      <c r="Y75" s="10">
        <v>5</v>
      </c>
      <c r="Z75" s="63">
        <v>1.2376237623762401</v>
      </c>
      <c r="AA75" s="66">
        <f t="shared" si="21"/>
        <v>1.9801980198019802E-2</v>
      </c>
      <c r="AB75" s="10">
        <v>12</v>
      </c>
      <c r="AC75" s="66">
        <v>2.9702970297029698E-2</v>
      </c>
      <c r="AD75" s="36">
        <v>3.4866336633663368</v>
      </c>
    </row>
    <row r="76" spans="1:30">
      <c r="A76" s="8"/>
      <c r="B76" s="8" t="s">
        <v>115</v>
      </c>
      <c r="C76" s="12">
        <f t="shared" si="19"/>
        <v>71</v>
      </c>
      <c r="D76" s="9">
        <v>64</v>
      </c>
      <c r="E76" s="63">
        <v>90.1408450704225</v>
      </c>
      <c r="F76" s="10">
        <v>2</v>
      </c>
      <c r="G76" s="63">
        <v>2.8169014084507</v>
      </c>
      <c r="H76" s="66">
        <f t="shared" si="20"/>
        <v>0.92957746478873238</v>
      </c>
      <c r="I76" s="10">
        <v>1</v>
      </c>
      <c r="J76" s="63">
        <v>1.40845070422535</v>
      </c>
      <c r="K76" s="10">
        <v>0</v>
      </c>
      <c r="L76" s="63">
        <v>0</v>
      </c>
      <c r="M76" s="10">
        <v>0</v>
      </c>
      <c r="N76" s="63">
        <v>0</v>
      </c>
      <c r="O76" s="66">
        <f t="shared" si="18"/>
        <v>1.4084507042253521E-2</v>
      </c>
      <c r="P76" s="10">
        <v>0</v>
      </c>
      <c r="Q76" s="63">
        <v>0</v>
      </c>
      <c r="R76" s="10">
        <v>3</v>
      </c>
      <c r="S76" s="63">
        <v>4.2253521126760596</v>
      </c>
      <c r="T76" s="10">
        <v>0</v>
      </c>
      <c r="U76" s="63">
        <v>0</v>
      </c>
      <c r="V76" s="66">
        <f t="shared" si="11"/>
        <v>4.2253521126760563E-2</v>
      </c>
      <c r="W76" s="10">
        <v>0</v>
      </c>
      <c r="X76" s="63">
        <v>0</v>
      </c>
      <c r="Y76" s="10">
        <v>1</v>
      </c>
      <c r="Z76" s="63">
        <v>1.40845070422535</v>
      </c>
      <c r="AA76" s="66">
        <f t="shared" si="21"/>
        <v>1.4084507042253521E-2</v>
      </c>
      <c r="AB76" s="10">
        <v>0</v>
      </c>
      <c r="AC76" s="66">
        <v>0</v>
      </c>
      <c r="AD76" s="36">
        <v>3.8549295774647887</v>
      </c>
    </row>
    <row r="77" spans="1:30">
      <c r="A77" s="8" t="s">
        <v>116</v>
      </c>
      <c r="B77" s="8" t="s">
        <v>116</v>
      </c>
      <c r="C77" s="12">
        <f t="shared" si="19"/>
        <v>68</v>
      </c>
      <c r="D77" s="10">
        <v>14</v>
      </c>
      <c r="E77" s="65">
        <v>20.588235294117599</v>
      </c>
      <c r="F77" s="10">
        <v>24</v>
      </c>
      <c r="G77" s="65">
        <v>35.294117647058798</v>
      </c>
      <c r="H77" s="66">
        <f t="shared" si="20"/>
        <v>0.55882352941176472</v>
      </c>
      <c r="I77" s="10">
        <v>15</v>
      </c>
      <c r="J77" s="65">
        <v>22.0588235294118</v>
      </c>
      <c r="K77" s="10">
        <v>13</v>
      </c>
      <c r="L77" s="65">
        <v>19.117647058823501</v>
      </c>
      <c r="M77" s="10">
        <v>1</v>
      </c>
      <c r="N77" s="65">
        <v>1.47058823529412</v>
      </c>
      <c r="O77" s="66">
        <f t="shared" si="18"/>
        <v>0.4264705882352941</v>
      </c>
      <c r="P77" s="10">
        <v>1</v>
      </c>
      <c r="Q77" s="65">
        <v>1.47058823529412</v>
      </c>
      <c r="R77" s="10">
        <v>0</v>
      </c>
      <c r="S77" s="65">
        <v>0</v>
      </c>
      <c r="T77" s="10">
        <v>0</v>
      </c>
      <c r="U77" s="65">
        <v>0</v>
      </c>
      <c r="V77" s="66">
        <f t="shared" si="11"/>
        <v>1.4705882352941176E-2</v>
      </c>
      <c r="W77" s="10">
        <v>0</v>
      </c>
      <c r="X77" s="65">
        <v>0</v>
      </c>
      <c r="Y77" s="10">
        <v>0</v>
      </c>
      <c r="Z77" s="65">
        <v>0</v>
      </c>
      <c r="AA77" s="66">
        <f t="shared" si="21"/>
        <v>0</v>
      </c>
      <c r="AB77" s="10">
        <v>0</v>
      </c>
      <c r="AC77" s="66">
        <v>0</v>
      </c>
      <c r="AD77" s="36">
        <v>3.5044117647058823</v>
      </c>
    </row>
    <row r="78" spans="1:30">
      <c r="A78" s="16" t="s">
        <v>117</v>
      </c>
      <c r="B78" s="16"/>
      <c r="C78" s="17">
        <f>SUM(C8:C77)</f>
        <v>15197</v>
      </c>
      <c r="D78" s="17">
        <f>SUM(D8:D77)</f>
        <v>5743</v>
      </c>
      <c r="E78" s="68">
        <f>(D78/C78)</f>
        <v>0.37790353359215634</v>
      </c>
      <c r="F78" s="17">
        <f>SUM(F8:F77)</f>
        <v>2301</v>
      </c>
      <c r="G78" s="68">
        <f>(F78/C78)</f>
        <v>0.15141146278870829</v>
      </c>
      <c r="H78" s="68">
        <f>(E78+G78)</f>
        <v>0.52931499638086466</v>
      </c>
      <c r="I78" s="17">
        <f>SUM(I8:I77)</f>
        <v>1533</v>
      </c>
      <c r="J78" s="68">
        <f>(I78/C78)</f>
        <v>0.10087517273146016</v>
      </c>
      <c r="K78" s="17">
        <f>SUM(K8:K77)</f>
        <v>1733</v>
      </c>
      <c r="L78" s="68">
        <f>(K78/C78)</f>
        <v>0.11403566493386853</v>
      </c>
      <c r="M78" s="17">
        <f>SUM(M8:M77)</f>
        <v>1013</v>
      </c>
      <c r="N78" s="68">
        <f>(M78/C78)</f>
        <v>6.6657893005198393E-2</v>
      </c>
      <c r="O78" s="68">
        <f>(J78+L78+N78)</f>
        <v>0.28156873067052712</v>
      </c>
      <c r="P78" s="17">
        <f>SUM(P8:P77)</f>
        <v>642</v>
      </c>
      <c r="Q78" s="68">
        <f>(P78/C78)</f>
        <v>4.2245179969730866E-2</v>
      </c>
      <c r="R78" s="17">
        <f>SUM(R8:R77)</f>
        <v>736</v>
      </c>
      <c r="S78" s="68">
        <f>(R78/C78)</f>
        <v>4.84306113048628E-2</v>
      </c>
      <c r="T78" s="17">
        <f>SUM(T8:T77)</f>
        <v>404</v>
      </c>
      <c r="U78" s="68">
        <f>(T78/C78)</f>
        <v>2.6584194248864906E-2</v>
      </c>
      <c r="V78" s="68">
        <f>(Q78+S78+U78)</f>
        <v>0.11725998552345857</v>
      </c>
      <c r="W78" s="17">
        <f>SUM(W8:W77)</f>
        <v>198</v>
      </c>
      <c r="X78" s="68">
        <f>(W78/C78)</f>
        <v>1.3028887280384286E-2</v>
      </c>
      <c r="Y78" s="17">
        <f>SUM(Y8:Y77)</f>
        <v>376</v>
      </c>
      <c r="Z78" s="68">
        <f>(Y78/C78)</f>
        <v>2.4741725340527737E-2</v>
      </c>
      <c r="AA78" s="68">
        <f>(X78+Z78)</f>
        <v>3.7770612620912025E-2</v>
      </c>
      <c r="AB78" s="17">
        <f>SUM(AB8:AB77)</f>
        <v>518</v>
      </c>
      <c r="AC78" s="68">
        <f>(AB78/C78)</f>
        <v>3.408567480423768E-2</v>
      </c>
      <c r="AD78" s="72">
        <f>AVERAGE(AD8:AD77)</f>
        <v>3.2874542104782898</v>
      </c>
    </row>
    <row r="79" spans="1:30" ht="15.75" thickTop="1"/>
    <row r="83" spans="1:30" ht="15.75" thickBot="1">
      <c r="A83" s="5" t="s">
        <v>118</v>
      </c>
      <c r="B83" s="5"/>
      <c r="C83" s="6" t="s">
        <v>5</v>
      </c>
      <c r="D83" s="6" t="s">
        <v>6</v>
      </c>
      <c r="E83" s="6" t="s">
        <v>7</v>
      </c>
      <c r="F83" s="6" t="s">
        <v>8</v>
      </c>
      <c r="G83" s="6" t="s">
        <v>9</v>
      </c>
      <c r="H83" s="42" t="s">
        <v>10</v>
      </c>
      <c r="I83" s="6" t="s">
        <v>11</v>
      </c>
      <c r="J83" s="6" t="s">
        <v>12</v>
      </c>
      <c r="K83" s="6" t="s">
        <v>13</v>
      </c>
      <c r="L83" s="6" t="s">
        <v>14</v>
      </c>
      <c r="M83" s="6" t="s">
        <v>15</v>
      </c>
      <c r="N83" s="6" t="s">
        <v>16</v>
      </c>
      <c r="O83" s="42" t="s">
        <v>17</v>
      </c>
      <c r="P83" s="6" t="s">
        <v>18</v>
      </c>
      <c r="Q83" s="6" t="s">
        <v>19</v>
      </c>
      <c r="R83" s="6" t="s">
        <v>20</v>
      </c>
      <c r="S83" s="6" t="s">
        <v>21</v>
      </c>
      <c r="T83" s="6" t="s">
        <v>22</v>
      </c>
      <c r="U83" s="6" t="s">
        <v>23</v>
      </c>
      <c r="V83" s="42" t="s">
        <v>24</v>
      </c>
      <c r="W83" s="6" t="s">
        <v>25</v>
      </c>
      <c r="X83" s="6" t="s">
        <v>26</v>
      </c>
      <c r="Y83" s="6" t="s">
        <v>27</v>
      </c>
      <c r="Z83" s="6" t="s">
        <v>28</v>
      </c>
      <c r="AA83" s="42" t="s">
        <v>29</v>
      </c>
      <c r="AB83" s="6" t="s">
        <v>30</v>
      </c>
      <c r="AC83" s="42" t="s">
        <v>31</v>
      </c>
      <c r="AD83" s="47"/>
    </row>
    <row r="84" spans="1:30" s="55" customFormat="1" ht="13.5" thickTop="1">
      <c r="A84" s="48" t="s">
        <v>119</v>
      </c>
      <c r="B84" s="49"/>
      <c r="C84" s="50">
        <f>SUM(C9:C10, C18:C19, C20:C22, C32:C35,C37:C43, C47:C52, C60:C75,C54:C55,C39:C43, C45, C23:C27, C29,C11:C14, C77)</f>
        <v>12954</v>
      </c>
      <c r="D84" s="50">
        <f>SUM(D9:D10, D18:D19, D20:D22, D32:D35,D37:D43, D47:D52, D60:D75,D54:D55,D39:D43, D45, D23:D27, D29,D11:D14, D77)</f>
        <v>4960</v>
      </c>
      <c r="E84" s="51">
        <f>(D84/C84)</f>
        <v>0.38289331480623745</v>
      </c>
      <c r="F84" s="50">
        <f>SUM(F9:F10, F18:F19, F20:F22, F32:F35,F37:F43, F47:F52, F60:F75,F54:F55,F39:F43, F45, F23:F27, F29,F11:F14, F77)</f>
        <v>1915</v>
      </c>
      <c r="G84" s="51">
        <f>(F84/C84)</f>
        <v>0.14783078585765014</v>
      </c>
      <c r="H84" s="52">
        <f>SUM(G84,E84)</f>
        <v>0.53072410066388764</v>
      </c>
      <c r="I84" s="50">
        <f>SUM(I9:I10, I18:I19, I20:I22, I32:I35,I37:I43, I47:I52, I60:I75,I54:I55,I39:I43, I45, I23:I27, I29,I11:I14, I77)</f>
        <v>1287</v>
      </c>
      <c r="J84" s="51">
        <f>(I84/C84)</f>
        <v>9.9351551644279765E-2</v>
      </c>
      <c r="K84" s="50">
        <f>SUM(K9:K10, K18:K19, K20:K22, K32:K35,K37:K43, K47:K52, K60:K75,K54:K55,K39:K43, K45, K23:K27, K29,K11:K14, K77)</f>
        <v>1479</v>
      </c>
      <c r="L84" s="51">
        <f>(K84/C84)</f>
        <v>0.1141732283464567</v>
      </c>
      <c r="M84" s="50">
        <f>SUM(M9:M10, M18:M19, M20:M22, M32:M35,M37:M43, M47:M52, M60:M75,M54:M55,M39:M43, M45, M23:M27, M29,M11:M14, M77)</f>
        <v>846</v>
      </c>
      <c r="N84" s="51">
        <f>(M84/C84)</f>
        <v>6.5308012968967113E-2</v>
      </c>
      <c r="O84" s="53">
        <f>SUM(N84,L84,J84)</f>
        <v>0.27883279295970359</v>
      </c>
      <c r="P84" s="50">
        <f>SUM(P9:P10, P18:P19, P20:P22, P32:P35,P37:P43, P47:P52, P60:P75,P54:P55,P39:P43, P45, P23:P27, P29,P11:P14, P77)</f>
        <v>546</v>
      </c>
      <c r="Q84" s="51">
        <f>(P84/C84)</f>
        <v>4.2149143121815655E-2</v>
      </c>
      <c r="R84" s="50">
        <f>SUM(R9:R10, R18:R19, R20:R22, R32:R35,R37:R43, R47:R52, R60:R75,R54:R55,R39:R43, R45, R23:R27, R29,R11:R14, R77)</f>
        <v>632</v>
      </c>
      <c r="S84" s="51">
        <f>(R84/C84)</f>
        <v>4.878801914466574E-2</v>
      </c>
      <c r="T84" s="50">
        <f>SUM(T9:T10, T18:T19, T20:T22, T32:T35,T37:T43, T47:T52, T60:T75,T54:T55,T39:T43, T45, T23:T27, T29,T11:T14, T77)</f>
        <v>359</v>
      </c>
      <c r="U84" s="51">
        <f>(T84/C84)</f>
        <v>2.7713447583757912E-2</v>
      </c>
      <c r="V84" s="53">
        <f>SUM(U84,S84,Q84)</f>
        <v>0.1186506098502393</v>
      </c>
      <c r="W84" s="50">
        <f>SUM(W9:W10, W18:W19, W20:W22, W32:W35,W37:W43, W47:W52, W60:W75,W54:W55,W39:W43, W45, W23:W27, W29,W11:W14, W77)</f>
        <v>169</v>
      </c>
      <c r="X84" s="51">
        <f>(W84/C84)</f>
        <v>1.3046163347228655E-2</v>
      </c>
      <c r="Y84" s="50">
        <f>SUM(Y9:Y10, Y18:Y19, Y20:Y22, Y32:Y35,Y37:Y43, Y47:Y52, Y60:Y75,Y54:Y55,Y39:Y43, Y45, Y23:Y27, Y29,Y11:Y14, Y77)</f>
        <v>318</v>
      </c>
      <c r="Z84" s="51">
        <f>(Y84/C84)</f>
        <v>2.4548402037980546E-2</v>
      </c>
      <c r="AA84" s="54">
        <f>SUM(Z84,X84)</f>
        <v>3.7594565385209201E-2</v>
      </c>
      <c r="AB84" s="50">
        <f>SUM(AB9:AB10, AB18:AB19, AB20:AB22, AB32:AB35,AB37:AB43, AB47:AB52, AB60:AB75,AB54:AB55,AB39:AB43, AB45, AB23:AB27, AB29,AB11:AB14, AB77)</f>
        <v>443</v>
      </c>
      <c r="AC84" s="51">
        <f>(AB84/C84)</f>
        <v>3.4197931140960321E-2</v>
      </c>
      <c r="AD84" s="49"/>
    </row>
    <row r="85" spans="1:30" s="55" customFormat="1" ht="12.75">
      <c r="A85" s="8" t="s">
        <v>120</v>
      </c>
      <c r="B85" s="10"/>
      <c r="C85" s="56">
        <f>SUM(C8, C15, C17, C28, C34, C53, C56:C58)</f>
        <v>2411</v>
      </c>
      <c r="D85" s="56">
        <f>SUM(D8, D15, D17, D28, D34, D53, D56:D58)</f>
        <v>843</v>
      </c>
      <c r="E85" s="51">
        <f t="shared" ref="E85:E86" si="22">(D85/C85)</f>
        <v>0.34964744919120699</v>
      </c>
      <c r="F85" s="56">
        <f>SUM(F8, F15, F17, F28, F34, F53, F56:F58)</f>
        <v>465</v>
      </c>
      <c r="G85" s="51">
        <f t="shared" ref="G85:G86" si="23">(F85/C85)</f>
        <v>0.19286603069265865</v>
      </c>
      <c r="H85" s="52">
        <f>SUM(G85,E85)</f>
        <v>0.54251347988386567</v>
      </c>
      <c r="I85" s="56">
        <f>SUM(I8, I15, I17, I28, I34, I53, I56:I58)</f>
        <v>287</v>
      </c>
      <c r="J85" s="51">
        <f t="shared" ref="J85:J86" si="24">(I85/C85)</f>
        <v>0.11903774367482373</v>
      </c>
      <c r="K85" s="56">
        <f>SUM(K8, K15, K17, K28, K34, K53, K56:K58)</f>
        <v>284</v>
      </c>
      <c r="L85" s="51">
        <f t="shared" ref="L85:L86" si="25">(K85/C85)</f>
        <v>0.11779344670261302</v>
      </c>
      <c r="M85" s="56">
        <f>SUM(M8, M15, M17, M28, M34, M53, M56:M58)</f>
        <v>166</v>
      </c>
      <c r="N85" s="51">
        <f t="shared" ref="N85:N86" si="26">(M85/C85)</f>
        <v>6.8851099128992121E-2</v>
      </c>
      <c r="O85" s="57">
        <f t="shared" ref="O85:O86" si="27">SUM(N85,L85,J85)</f>
        <v>0.30568228950642884</v>
      </c>
      <c r="P85" s="56">
        <f>SUM(P8, P15, P17, P28, P34, P53, P56:P58)</f>
        <v>111</v>
      </c>
      <c r="Q85" s="51">
        <f t="shared" ref="Q85:Q86" si="28">(P85/C85)</f>
        <v>4.6038987971795932E-2</v>
      </c>
      <c r="R85" s="56">
        <f>SUM(R8, R15, R17, R28, R34, R53, R56:R58)</f>
        <v>89</v>
      </c>
      <c r="S85" s="51">
        <f t="shared" ref="S85:S86" si="29">(R85/C85)</f>
        <v>3.691414350891746E-2</v>
      </c>
      <c r="T85" s="56">
        <f>SUM(T8, T15, T17, T28, T34, T53, T56:T58)</f>
        <v>40</v>
      </c>
      <c r="U85" s="51">
        <f t="shared" ref="U85:U86" si="30">(T85/C85)</f>
        <v>1.6590626296142681E-2</v>
      </c>
      <c r="V85" s="53">
        <f t="shared" ref="V85:V86" si="31">SUM(U85,S85,Q85)</f>
        <v>9.9543757776856062E-2</v>
      </c>
      <c r="W85" s="56">
        <f>SUM(W8, W15, W17, W28, W34, W53, W56:W58)</f>
        <v>20</v>
      </c>
      <c r="X85" s="51">
        <f t="shared" ref="X85:X86" si="32">(W85/C85)</f>
        <v>8.2953131480713403E-3</v>
      </c>
      <c r="Y85" s="56">
        <f>SUM(Y8, Y15, Y17, Y28, Y34, Y53, Y56:Y58)</f>
        <v>50</v>
      </c>
      <c r="Z85" s="51">
        <f t="shared" ref="Z85:Z86" si="33">(Y85/C85)</f>
        <v>2.073828287017835E-2</v>
      </c>
      <c r="AA85" s="54">
        <f t="shared" ref="AA85:AA86" si="34">SUM(Z85,X85)</f>
        <v>2.9033596018249688E-2</v>
      </c>
      <c r="AB85" s="56">
        <f>SUM(AB8, AB15, AB17, AB28, AB34, AB53, AB56:AB58)</f>
        <v>56</v>
      </c>
      <c r="AC85" s="51">
        <f t="shared" ref="AC85:AC86" si="35">(AB85/C85)</f>
        <v>2.3226876814599753E-2</v>
      </c>
      <c r="AD85" s="10"/>
    </row>
    <row r="86" spans="1:30" s="55" customFormat="1" ht="12.75">
      <c r="A86" s="8" t="s">
        <v>121</v>
      </c>
      <c r="B86" s="10"/>
      <c r="C86" s="56">
        <f>SUM(C30:C31)</f>
        <v>441</v>
      </c>
      <c r="D86" s="56">
        <f>SUM(D30:D31)</f>
        <v>135</v>
      </c>
      <c r="E86" s="51">
        <f t="shared" si="22"/>
        <v>0.30612244897959184</v>
      </c>
      <c r="F86" s="56">
        <f>SUM(F30:F31)</f>
        <v>59</v>
      </c>
      <c r="G86" s="51">
        <f t="shared" si="23"/>
        <v>0.13378684807256236</v>
      </c>
      <c r="H86" s="52">
        <f>SUM(G86,E86)</f>
        <v>0.4399092970521542</v>
      </c>
      <c r="I86" s="56">
        <f>SUM(I30:I31)</f>
        <v>43</v>
      </c>
      <c r="J86" s="51">
        <f t="shared" si="24"/>
        <v>9.7505668934240369E-2</v>
      </c>
      <c r="K86" s="56">
        <f>SUM(K30:K31)</f>
        <v>54</v>
      </c>
      <c r="L86" s="51">
        <f t="shared" si="25"/>
        <v>0.12244897959183673</v>
      </c>
      <c r="M86" s="56">
        <f>SUM(M30:M31)</f>
        <v>46</v>
      </c>
      <c r="N86" s="51">
        <f t="shared" si="26"/>
        <v>0.10430839002267574</v>
      </c>
      <c r="O86" s="57">
        <f t="shared" si="27"/>
        <v>0.32426303854875282</v>
      </c>
      <c r="P86" s="56">
        <f>SUM(P30:P31)</f>
        <v>17</v>
      </c>
      <c r="Q86" s="51">
        <f t="shared" si="28"/>
        <v>3.8548752834467119E-2</v>
      </c>
      <c r="R86" s="56">
        <f>SUM(R30:R31)</f>
        <v>31</v>
      </c>
      <c r="S86" s="51">
        <f t="shared" si="29"/>
        <v>7.029478458049887E-2</v>
      </c>
      <c r="T86" s="56">
        <f>SUM(T30:T31)</f>
        <v>13</v>
      </c>
      <c r="U86" s="51">
        <f t="shared" si="30"/>
        <v>2.9478458049886622E-2</v>
      </c>
      <c r="V86" s="53">
        <f t="shared" si="31"/>
        <v>0.1383219954648526</v>
      </c>
      <c r="W86" s="56">
        <f>SUM(W30:W31)</f>
        <v>10</v>
      </c>
      <c r="X86" s="51">
        <f t="shared" si="32"/>
        <v>2.2675736961451247E-2</v>
      </c>
      <c r="Y86" s="56">
        <f>SUM(Y30:Y31)</f>
        <v>11</v>
      </c>
      <c r="Z86" s="51">
        <f t="shared" si="33"/>
        <v>2.4943310657596373E-2</v>
      </c>
      <c r="AA86" s="54">
        <f t="shared" si="34"/>
        <v>4.7619047619047616E-2</v>
      </c>
      <c r="AB86" s="56">
        <f>SUM(AB30:AB31)</f>
        <v>22</v>
      </c>
      <c r="AC86" s="51">
        <f t="shared" si="35"/>
        <v>4.9886621315192746E-2</v>
      </c>
      <c r="AD86" s="10"/>
    </row>
  </sheetData>
  <mergeCells count="3">
    <mergeCell ref="A1:AC1"/>
    <mergeCell ref="A2:AC2"/>
    <mergeCell ref="A4:A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B73E-CFBE-4CDF-9340-A73CB090CB9F}">
  <dimension ref="A1:AB15"/>
  <sheetViews>
    <sheetView topLeftCell="M1" workbookViewId="0">
      <selection activeCell="AB15" sqref="AB15"/>
    </sheetView>
  </sheetViews>
  <sheetFormatPr defaultRowHeight="15"/>
  <sheetData>
    <row r="1" spans="1:28" ht="25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18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"/>
      <c r="Z3" s="2"/>
      <c r="AA3" s="2"/>
      <c r="AB3" s="2"/>
    </row>
    <row r="4" spans="1:28">
      <c r="A4" s="60" t="s">
        <v>122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43" customFormat="1">
      <c r="A7" s="44" t="s">
        <v>118</v>
      </c>
      <c r="B7" s="44" t="s">
        <v>4</v>
      </c>
      <c r="C7" s="45" t="s">
        <v>123</v>
      </c>
      <c r="D7" s="45" t="s">
        <v>6</v>
      </c>
      <c r="E7" s="45" t="s">
        <v>7</v>
      </c>
      <c r="F7" s="45" t="s">
        <v>8</v>
      </c>
      <c r="G7" s="45" t="s">
        <v>9</v>
      </c>
      <c r="H7" s="19" t="s">
        <v>10</v>
      </c>
      <c r="I7" s="45" t="s">
        <v>11</v>
      </c>
      <c r="J7" s="45" t="s">
        <v>12</v>
      </c>
      <c r="K7" s="45" t="s">
        <v>13</v>
      </c>
      <c r="L7" s="45" t="s">
        <v>14</v>
      </c>
      <c r="M7" s="45" t="s">
        <v>15</v>
      </c>
      <c r="N7" s="45" t="s">
        <v>16</v>
      </c>
      <c r="O7" s="19" t="s">
        <v>124</v>
      </c>
      <c r="P7" s="45" t="s">
        <v>18</v>
      </c>
      <c r="Q7" s="45" t="s">
        <v>19</v>
      </c>
      <c r="R7" s="45" t="s">
        <v>20</v>
      </c>
      <c r="S7" s="45" t="s">
        <v>21</v>
      </c>
      <c r="T7" s="45" t="s">
        <v>22</v>
      </c>
      <c r="U7" s="45" t="s">
        <v>23</v>
      </c>
      <c r="V7" s="19" t="s">
        <v>24</v>
      </c>
      <c r="W7" s="45" t="s">
        <v>27</v>
      </c>
      <c r="X7" s="45" t="s">
        <v>28</v>
      </c>
      <c r="Y7" s="19" t="s">
        <v>29</v>
      </c>
      <c r="Z7" s="45" t="s">
        <v>30</v>
      </c>
      <c r="AA7" s="19" t="s">
        <v>31</v>
      </c>
      <c r="AB7" s="45" t="s">
        <v>32</v>
      </c>
    </row>
    <row r="8" spans="1:28">
      <c r="A8" s="20" t="s">
        <v>121</v>
      </c>
      <c r="B8" s="20" t="s">
        <v>125</v>
      </c>
      <c r="C8" s="27">
        <f>SUM(D8+F8+I8+K8+M8+P8+R8+T8+W8+Z8)</f>
        <v>66</v>
      </c>
      <c r="D8" s="21">
        <v>36</v>
      </c>
      <c r="E8" s="61">
        <v>54.545454545454497</v>
      </c>
      <c r="F8" s="27">
        <v>17</v>
      </c>
      <c r="G8" s="61">
        <v>25.7575757575758</v>
      </c>
      <c r="H8" s="66">
        <f>((D8+F8)/C8)</f>
        <v>0.80303030303030298</v>
      </c>
      <c r="I8" s="27">
        <v>6</v>
      </c>
      <c r="J8" s="61">
        <v>9.0909090909090899</v>
      </c>
      <c r="K8" s="27">
        <v>1</v>
      </c>
      <c r="L8" s="61">
        <v>1.51515151515152</v>
      </c>
      <c r="M8" s="27">
        <v>1</v>
      </c>
      <c r="N8" s="61">
        <v>1.51515151515152</v>
      </c>
      <c r="O8" s="66">
        <f>((I8+K8+M8)/C8)</f>
        <v>0.12121212121212122</v>
      </c>
      <c r="P8" s="27">
        <v>1</v>
      </c>
      <c r="Q8" s="61">
        <v>1.51515151515152</v>
      </c>
      <c r="R8" s="27">
        <v>2</v>
      </c>
      <c r="S8" s="61">
        <v>3.0303030303030298</v>
      </c>
      <c r="T8" s="21">
        <v>1</v>
      </c>
      <c r="U8" s="61">
        <v>1.51515151515152</v>
      </c>
      <c r="V8" s="66">
        <f>((P8+R8+T8)/C8)</f>
        <v>6.0606060606060608E-2</v>
      </c>
      <c r="W8" s="21">
        <v>0</v>
      </c>
      <c r="X8" s="23">
        <v>0</v>
      </c>
      <c r="Y8" s="31">
        <v>0</v>
      </c>
      <c r="Z8" s="21">
        <v>1</v>
      </c>
      <c r="AA8" s="22">
        <v>1.51515151515152</v>
      </c>
      <c r="AB8" s="34">
        <v>3.6424242424242426</v>
      </c>
    </row>
    <row r="9" spans="1:28">
      <c r="A9" s="20" t="s">
        <v>121</v>
      </c>
      <c r="B9" s="20" t="s">
        <v>126</v>
      </c>
      <c r="C9" s="27">
        <f>SUM(D9+F9+I9+K9+M9+P9+R9+T9+W9+Z9)</f>
        <v>8</v>
      </c>
      <c r="D9" s="21">
        <v>6</v>
      </c>
      <c r="E9" s="61">
        <v>75</v>
      </c>
      <c r="F9" s="27">
        <v>1</v>
      </c>
      <c r="G9" s="61">
        <v>12.5</v>
      </c>
      <c r="H9" s="66">
        <f>((D9+F9)/C9)</f>
        <v>0.875</v>
      </c>
      <c r="I9" s="27">
        <v>0</v>
      </c>
      <c r="J9" s="61">
        <v>0</v>
      </c>
      <c r="K9" s="27">
        <v>1</v>
      </c>
      <c r="L9" s="61">
        <v>12.5</v>
      </c>
      <c r="M9" s="27">
        <v>0</v>
      </c>
      <c r="N9" s="61">
        <v>0</v>
      </c>
      <c r="O9" s="66">
        <f>((I9+K9+M9)/C9)</f>
        <v>0.125</v>
      </c>
      <c r="P9" s="27">
        <v>0</v>
      </c>
      <c r="Q9" s="61">
        <v>0</v>
      </c>
      <c r="R9" s="27">
        <v>0</v>
      </c>
      <c r="S9" s="61">
        <v>0</v>
      </c>
      <c r="T9" s="21">
        <v>0</v>
      </c>
      <c r="U9" s="61">
        <v>0</v>
      </c>
      <c r="V9" s="66">
        <f>((P9+R9+T9)/C9)</f>
        <v>0</v>
      </c>
      <c r="W9" s="21">
        <v>0</v>
      </c>
      <c r="X9" s="23">
        <v>0</v>
      </c>
      <c r="Y9" s="31">
        <v>0</v>
      </c>
      <c r="Z9" s="21">
        <v>0</v>
      </c>
      <c r="AA9" s="22">
        <v>0</v>
      </c>
      <c r="AB9" s="34">
        <v>3.8374999999999999</v>
      </c>
    </row>
    <row r="10" spans="1:28">
      <c r="A10" s="20" t="s">
        <v>121</v>
      </c>
      <c r="B10" s="20" t="s">
        <v>64</v>
      </c>
      <c r="C10" s="27">
        <f t="shared" ref="C10:C15" si="0">SUM(D10+F10+I10+K10+M10+P10+R10+T10+W10+Z10)</f>
        <v>22</v>
      </c>
      <c r="D10" s="21">
        <v>17</v>
      </c>
      <c r="E10" s="61">
        <v>77.272727272727295</v>
      </c>
      <c r="F10" s="27">
        <v>2</v>
      </c>
      <c r="G10" s="61">
        <v>9.0909090909090899</v>
      </c>
      <c r="H10" s="66">
        <f t="shared" ref="H10:H14" si="1">((D10+F10)/C10)</f>
        <v>0.86363636363636365</v>
      </c>
      <c r="I10" s="27">
        <v>2</v>
      </c>
      <c r="J10" s="61">
        <v>9.0909090909090899</v>
      </c>
      <c r="K10" s="27">
        <v>1</v>
      </c>
      <c r="L10" s="61">
        <v>4.5454545454545503</v>
      </c>
      <c r="M10" s="27">
        <v>0</v>
      </c>
      <c r="N10" s="61">
        <v>0</v>
      </c>
      <c r="O10" s="66">
        <f t="shared" ref="O10:O14" si="2">((I10+K10+M10)/C10)</f>
        <v>0.13636363636363635</v>
      </c>
      <c r="P10" s="27">
        <v>0</v>
      </c>
      <c r="Q10" s="61">
        <v>0</v>
      </c>
      <c r="R10" s="27">
        <v>0</v>
      </c>
      <c r="S10" s="61">
        <v>0</v>
      </c>
      <c r="T10" s="21">
        <v>0</v>
      </c>
      <c r="U10" s="61">
        <v>0</v>
      </c>
      <c r="V10" s="66">
        <f t="shared" ref="V10:V14" si="3">((P10+R10+T10)/C10)</f>
        <v>0</v>
      </c>
      <c r="W10" s="21">
        <v>0</v>
      </c>
      <c r="X10" s="23">
        <v>0</v>
      </c>
      <c r="Y10" s="31">
        <v>0</v>
      </c>
      <c r="Z10" s="21">
        <v>0</v>
      </c>
      <c r="AA10" s="22">
        <v>0</v>
      </c>
      <c r="AB10" s="34">
        <v>3.8636363636363638</v>
      </c>
    </row>
    <row r="11" spans="1:28">
      <c r="A11" s="20" t="s">
        <v>121</v>
      </c>
      <c r="B11" s="20" t="s">
        <v>66</v>
      </c>
      <c r="C11" s="27">
        <f>SUM(D11+F11+I11+K11+M11+P11+R11+T11+W11+Z11)</f>
        <v>11</v>
      </c>
      <c r="D11" s="21">
        <v>9</v>
      </c>
      <c r="E11" s="61">
        <v>81.818181818181799</v>
      </c>
      <c r="F11" s="27">
        <v>1</v>
      </c>
      <c r="G11" s="61">
        <v>9.0909090909090899</v>
      </c>
      <c r="H11" s="66">
        <f t="shared" si="1"/>
        <v>0.90909090909090906</v>
      </c>
      <c r="I11" s="27">
        <v>0</v>
      </c>
      <c r="J11" s="61">
        <v>0</v>
      </c>
      <c r="K11" s="27">
        <v>0</v>
      </c>
      <c r="L11" s="61">
        <v>0</v>
      </c>
      <c r="M11" s="27">
        <v>0</v>
      </c>
      <c r="N11" s="61">
        <v>0</v>
      </c>
      <c r="O11" s="66">
        <f t="shared" si="2"/>
        <v>0</v>
      </c>
      <c r="P11" s="27">
        <v>1</v>
      </c>
      <c r="Q11" s="61">
        <v>9.0909090909090899</v>
      </c>
      <c r="R11" s="27">
        <v>0</v>
      </c>
      <c r="S11" s="61">
        <v>0</v>
      </c>
      <c r="T11" s="21">
        <v>0</v>
      </c>
      <c r="U11" s="61">
        <v>0</v>
      </c>
      <c r="V11" s="66">
        <f t="shared" si="3"/>
        <v>9.0909090909090912E-2</v>
      </c>
      <c r="W11" s="21">
        <v>0</v>
      </c>
      <c r="X11" s="23">
        <v>0</v>
      </c>
      <c r="Y11" s="31">
        <v>0</v>
      </c>
      <c r="Z11" s="21">
        <v>0</v>
      </c>
      <c r="AA11" s="22">
        <v>0</v>
      </c>
      <c r="AB11" s="34">
        <v>3.8181818181818183</v>
      </c>
    </row>
    <row r="12" spans="1:28">
      <c r="A12" s="20" t="s">
        <v>120</v>
      </c>
      <c r="B12" s="20" t="s">
        <v>127</v>
      </c>
      <c r="C12" s="27">
        <f t="shared" si="0"/>
        <v>259</v>
      </c>
      <c r="D12" s="21">
        <v>145</v>
      </c>
      <c r="E12" s="61">
        <v>55.984555984556003</v>
      </c>
      <c r="F12" s="27">
        <v>49</v>
      </c>
      <c r="G12" s="61">
        <v>18.918918918918902</v>
      </c>
      <c r="H12" s="66">
        <f t="shared" si="1"/>
        <v>0.74903474903474898</v>
      </c>
      <c r="I12" s="27">
        <v>27</v>
      </c>
      <c r="J12" s="61">
        <v>10.424710424710399</v>
      </c>
      <c r="K12" s="27">
        <v>19</v>
      </c>
      <c r="L12" s="61">
        <v>7.3359073359073399</v>
      </c>
      <c r="M12" s="27">
        <v>7</v>
      </c>
      <c r="N12" s="61">
        <v>2.7027027027027</v>
      </c>
      <c r="O12" s="66">
        <f t="shared" si="2"/>
        <v>0.20463320463320464</v>
      </c>
      <c r="P12" s="27">
        <v>2</v>
      </c>
      <c r="Q12" s="61">
        <v>0.77220077220077199</v>
      </c>
      <c r="R12" s="27">
        <v>2</v>
      </c>
      <c r="S12" s="61">
        <v>0.77220077220077199</v>
      </c>
      <c r="T12" s="21">
        <v>1</v>
      </c>
      <c r="U12" s="61">
        <v>0.38610038610038599</v>
      </c>
      <c r="V12" s="66">
        <f t="shared" si="3"/>
        <v>1.9305019305019305E-2</v>
      </c>
      <c r="W12" s="21">
        <v>0</v>
      </c>
      <c r="X12" s="23">
        <v>0</v>
      </c>
      <c r="Y12" s="31">
        <v>0</v>
      </c>
      <c r="Z12" s="21">
        <v>7</v>
      </c>
      <c r="AA12" s="22">
        <v>2.7027027027027</v>
      </c>
      <c r="AB12" s="34">
        <v>3.6162162162162161</v>
      </c>
    </row>
    <row r="13" spans="1:28">
      <c r="A13" s="20" t="s">
        <v>120</v>
      </c>
      <c r="B13" s="20" t="s">
        <v>128</v>
      </c>
      <c r="C13" s="27">
        <f t="shared" si="0"/>
        <v>14</v>
      </c>
      <c r="D13" s="27">
        <v>8</v>
      </c>
      <c r="E13" s="61">
        <v>57.142857142857103</v>
      </c>
      <c r="F13" s="27">
        <v>3</v>
      </c>
      <c r="G13" s="61">
        <v>21.428571428571399</v>
      </c>
      <c r="H13" s="66">
        <f t="shared" si="1"/>
        <v>0.7857142857142857</v>
      </c>
      <c r="I13" s="27">
        <v>1</v>
      </c>
      <c r="J13" s="61">
        <v>7.1428571428571397</v>
      </c>
      <c r="K13" s="27">
        <v>2</v>
      </c>
      <c r="L13" s="61">
        <v>14.285714285714301</v>
      </c>
      <c r="M13" s="27">
        <v>0</v>
      </c>
      <c r="N13" s="61">
        <v>0</v>
      </c>
      <c r="O13" s="66">
        <f t="shared" si="2"/>
        <v>0.21428571428571427</v>
      </c>
      <c r="P13" s="27">
        <v>0</v>
      </c>
      <c r="Q13" s="61">
        <v>0</v>
      </c>
      <c r="R13" s="27">
        <v>0</v>
      </c>
      <c r="S13" s="61">
        <v>0</v>
      </c>
      <c r="T13" s="21">
        <v>0</v>
      </c>
      <c r="U13" s="61">
        <v>0</v>
      </c>
      <c r="V13" s="66">
        <f t="shared" si="3"/>
        <v>0</v>
      </c>
      <c r="W13" s="21">
        <v>0</v>
      </c>
      <c r="X13" s="23">
        <v>0</v>
      </c>
      <c r="Y13" s="31">
        <v>0</v>
      </c>
      <c r="Z13" s="21">
        <v>0</v>
      </c>
      <c r="AA13" s="22">
        <v>0</v>
      </c>
      <c r="AB13" s="34">
        <v>3.7428571428571429</v>
      </c>
    </row>
    <row r="14" spans="1:28">
      <c r="A14" s="20" t="s">
        <v>119</v>
      </c>
      <c r="B14" s="20" t="s">
        <v>104</v>
      </c>
      <c r="C14" s="27">
        <f t="shared" si="0"/>
        <v>20</v>
      </c>
      <c r="D14" s="27">
        <v>7</v>
      </c>
      <c r="E14" s="61">
        <v>35</v>
      </c>
      <c r="F14" s="27">
        <v>8</v>
      </c>
      <c r="G14" s="61">
        <v>40</v>
      </c>
      <c r="H14" s="66">
        <f t="shared" si="1"/>
        <v>0.75</v>
      </c>
      <c r="I14" s="27">
        <v>1</v>
      </c>
      <c r="J14" s="61">
        <v>5</v>
      </c>
      <c r="K14" s="27">
        <v>3</v>
      </c>
      <c r="L14" s="61">
        <v>15</v>
      </c>
      <c r="M14" s="27">
        <v>0</v>
      </c>
      <c r="N14" s="61">
        <v>0</v>
      </c>
      <c r="O14" s="66">
        <f t="shared" si="2"/>
        <v>0.2</v>
      </c>
      <c r="P14" s="27">
        <v>0</v>
      </c>
      <c r="Q14" s="61">
        <v>0</v>
      </c>
      <c r="R14" s="27">
        <v>0</v>
      </c>
      <c r="S14" s="61">
        <v>0</v>
      </c>
      <c r="T14" s="21">
        <v>0</v>
      </c>
      <c r="U14" s="61">
        <v>0</v>
      </c>
      <c r="V14" s="66">
        <f t="shared" si="3"/>
        <v>0</v>
      </c>
      <c r="W14" s="21">
        <v>1</v>
      </c>
      <c r="X14" s="23">
        <v>5</v>
      </c>
      <c r="Y14" s="31">
        <v>0</v>
      </c>
      <c r="Z14" s="21">
        <v>0</v>
      </c>
      <c r="AA14" s="22">
        <v>0</v>
      </c>
      <c r="AB14" s="34">
        <v>3.5449999999999999</v>
      </c>
    </row>
    <row r="15" spans="1:28">
      <c r="A15" s="24" t="s">
        <v>117</v>
      </c>
      <c r="B15" s="24"/>
      <c r="C15" s="29">
        <f t="shared" si="0"/>
        <v>400</v>
      </c>
      <c r="D15" s="28">
        <f>SUM(D8:D14)</f>
        <v>228</v>
      </c>
      <c r="E15" s="67">
        <f>(D15/C15)</f>
        <v>0.56999999999999995</v>
      </c>
      <c r="F15" s="28">
        <f>SUM(F8:F14)</f>
        <v>81</v>
      </c>
      <c r="G15" s="67">
        <f>(F15/C15)</f>
        <v>0.20250000000000001</v>
      </c>
      <c r="H15" s="67">
        <f>(E15+G15)</f>
        <v>0.77249999999999996</v>
      </c>
      <c r="I15" s="28">
        <f>SUM(I8:I14)</f>
        <v>37</v>
      </c>
      <c r="J15" s="67">
        <f>(I15/C15)</f>
        <v>9.2499999999999999E-2</v>
      </c>
      <c r="K15" s="28">
        <f>SUM(K8:K14)</f>
        <v>27</v>
      </c>
      <c r="L15" s="67">
        <f>(K15/C15)</f>
        <v>6.7500000000000004E-2</v>
      </c>
      <c r="M15" s="28">
        <f>SUM(M8:M14)</f>
        <v>8</v>
      </c>
      <c r="N15" s="67">
        <f>(M15/C15)</f>
        <v>0.02</v>
      </c>
      <c r="O15" s="67">
        <f>(J15+L15+N15)</f>
        <v>0.18</v>
      </c>
      <c r="P15" s="28">
        <f>SUM(P8:P14)</f>
        <v>4</v>
      </c>
      <c r="Q15" s="67">
        <f>(P15/C15)</f>
        <v>0.01</v>
      </c>
      <c r="R15" s="28">
        <f>SUM(R8:R14)</f>
        <v>4</v>
      </c>
      <c r="S15" s="67">
        <f>(R15/C15)</f>
        <v>0.01</v>
      </c>
      <c r="T15" s="28">
        <f>SUM(T8:T14)</f>
        <v>2</v>
      </c>
      <c r="U15" s="67">
        <f>(T15/C15)</f>
        <v>5.0000000000000001E-3</v>
      </c>
      <c r="V15" s="67">
        <f>(Q15+S15+U15)</f>
        <v>2.5000000000000001E-2</v>
      </c>
      <c r="W15" s="28">
        <f>SUM(W8:W14)</f>
        <v>1</v>
      </c>
      <c r="X15" s="67">
        <f>(W15/C15)</f>
        <v>2.5000000000000001E-3</v>
      </c>
      <c r="Y15" s="67">
        <f>(X15)</f>
        <v>2.5000000000000001E-3</v>
      </c>
      <c r="Z15" s="28">
        <f>SUM(Z8:Z14)</f>
        <v>8</v>
      </c>
      <c r="AA15" s="67">
        <f>(Z15/C15)</f>
        <v>0.02</v>
      </c>
      <c r="AB15" s="35">
        <f>AVERAGE(AB8:AB14)</f>
        <v>3.7236879690451121</v>
      </c>
    </row>
  </sheetData>
  <mergeCells count="3">
    <mergeCell ref="A1:AB1"/>
    <mergeCell ref="A2:AB2"/>
    <mergeCell ref="A4:A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6B0B-18EB-4997-AC9F-731175DA5EDC}">
  <dimension ref="A1:AE87"/>
  <sheetViews>
    <sheetView topLeftCell="K56" zoomScaleNormal="100" workbookViewId="0">
      <selection activeCell="AE80" sqref="AE80"/>
    </sheetView>
  </sheetViews>
  <sheetFormatPr defaultRowHeight="15"/>
  <cols>
    <col min="8" max="8" width="13.42578125" customWidth="1"/>
  </cols>
  <sheetData>
    <row r="1" spans="1:31" ht="25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33"/>
    </row>
    <row r="2" spans="1:31" ht="18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3"/>
    </row>
    <row r="3" spans="1:31" ht="18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"/>
      <c r="X3" s="2"/>
      <c r="Y3" s="2"/>
      <c r="Z3" s="2"/>
      <c r="AA3" s="2"/>
      <c r="AB3" s="2"/>
      <c r="AC3" s="2"/>
      <c r="AD3" s="2"/>
    </row>
    <row r="4" spans="1:31">
      <c r="A4" s="60" t="s">
        <v>129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4"/>
    </row>
    <row r="5" spans="1:3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1" ht="15.75" thickBot="1">
      <c r="A7" s="40" t="s">
        <v>3</v>
      </c>
      <c r="B7" s="40" t="s">
        <v>4</v>
      </c>
      <c r="C7" s="41" t="s">
        <v>5</v>
      </c>
      <c r="D7" s="41" t="s">
        <v>6</v>
      </c>
      <c r="E7" s="41" t="s">
        <v>7</v>
      </c>
      <c r="F7" s="41" t="s">
        <v>8</v>
      </c>
      <c r="G7" s="41" t="s">
        <v>9</v>
      </c>
      <c r="H7" s="41" t="s">
        <v>10</v>
      </c>
      <c r="I7" s="41" t="s">
        <v>11</v>
      </c>
      <c r="J7" s="41" t="s">
        <v>12</v>
      </c>
      <c r="K7" s="41" t="s">
        <v>13</v>
      </c>
      <c r="L7" s="41" t="s">
        <v>14</v>
      </c>
      <c r="M7" s="41" t="s">
        <v>15</v>
      </c>
      <c r="N7" s="41" t="s">
        <v>16</v>
      </c>
      <c r="O7" s="41" t="s">
        <v>17</v>
      </c>
      <c r="P7" s="41" t="s">
        <v>18</v>
      </c>
      <c r="Q7" s="41" t="s">
        <v>19</v>
      </c>
      <c r="R7" s="41" t="s">
        <v>20</v>
      </c>
      <c r="S7" s="41" t="s">
        <v>21</v>
      </c>
      <c r="T7" s="41" t="s">
        <v>22</v>
      </c>
      <c r="U7" s="41" t="s">
        <v>23</v>
      </c>
      <c r="V7" s="41" t="s">
        <v>24</v>
      </c>
      <c r="W7" s="41" t="s">
        <v>25</v>
      </c>
      <c r="X7" s="41" t="s">
        <v>26</v>
      </c>
      <c r="Y7" s="41" t="s">
        <v>27</v>
      </c>
      <c r="Z7" s="41" t="s">
        <v>28</v>
      </c>
      <c r="AA7" s="41" t="s">
        <v>29</v>
      </c>
      <c r="AB7" s="41" t="s">
        <v>30</v>
      </c>
      <c r="AC7" s="41" t="s">
        <v>31</v>
      </c>
      <c r="AD7" s="41" t="s">
        <v>130</v>
      </c>
      <c r="AE7" s="41" t="s">
        <v>32</v>
      </c>
    </row>
    <row r="8" spans="1:31">
      <c r="A8" s="8" t="s">
        <v>33</v>
      </c>
      <c r="B8" s="8" t="s">
        <v>34</v>
      </c>
      <c r="C8" s="12">
        <f t="shared" ref="C8:C47" si="0">D8+F8+I8+K8+M8+P8+R8+T8+W8+Y8+AB8</f>
        <v>303</v>
      </c>
      <c r="D8" s="9">
        <v>105</v>
      </c>
      <c r="E8" s="62">
        <v>34.653465346534702</v>
      </c>
      <c r="F8" s="10">
        <v>48</v>
      </c>
      <c r="G8" s="62">
        <v>15.841584158415801</v>
      </c>
      <c r="H8" s="69">
        <f t="shared" ref="H8:H16" si="1">((D8+F8)/C8)</f>
        <v>0.50495049504950495</v>
      </c>
      <c r="I8" s="10">
        <v>35</v>
      </c>
      <c r="J8" s="62">
        <v>11.5511551155116</v>
      </c>
      <c r="K8" s="10">
        <v>36</v>
      </c>
      <c r="L8" s="62">
        <v>11.881188118811901</v>
      </c>
      <c r="M8" s="10">
        <v>26</v>
      </c>
      <c r="N8" s="62">
        <v>8.5808580858085808</v>
      </c>
      <c r="O8" s="69">
        <f t="shared" ref="O8:O71" si="2">((I8+K8+M8)/C8)</f>
        <v>0.32013201320132012</v>
      </c>
      <c r="P8" s="10">
        <v>13</v>
      </c>
      <c r="Q8" s="62">
        <v>4.2904290429042904</v>
      </c>
      <c r="R8" s="10">
        <v>15</v>
      </c>
      <c r="S8" s="62">
        <v>4.9504950495049496</v>
      </c>
      <c r="T8" s="10">
        <v>6</v>
      </c>
      <c r="U8" s="62">
        <v>1.98019801980198</v>
      </c>
      <c r="V8" s="69">
        <f t="shared" ref="V8:V71" si="3">((P8+R8+T8)/C8)</f>
        <v>0.11221122112211221</v>
      </c>
      <c r="W8" s="10">
        <v>3</v>
      </c>
      <c r="X8" s="62">
        <v>0.99009900990098998</v>
      </c>
      <c r="Y8" s="10">
        <v>7</v>
      </c>
      <c r="Z8" s="62">
        <v>2.3102310231023102</v>
      </c>
      <c r="AA8" s="69">
        <f t="shared" ref="AA8:AA71" si="4">((W8+Y8)/C8)</f>
        <v>3.3003300330033E-2</v>
      </c>
      <c r="AB8" s="10">
        <v>9</v>
      </c>
      <c r="AC8" s="69">
        <v>2.9702970297029698E-2</v>
      </c>
      <c r="AD8" s="11"/>
      <c r="AE8" s="36">
        <v>3.2089108910891091</v>
      </c>
    </row>
    <row r="9" spans="1:31">
      <c r="A9" s="8" t="s">
        <v>35</v>
      </c>
      <c r="B9" s="8" t="s">
        <v>36</v>
      </c>
      <c r="C9" s="12">
        <f t="shared" si="0"/>
        <v>57</v>
      </c>
      <c r="D9" s="9">
        <v>12</v>
      </c>
      <c r="E9" s="63">
        <v>21.052631578947398</v>
      </c>
      <c r="F9" s="10">
        <v>7</v>
      </c>
      <c r="G9" s="63">
        <v>12.280701754386</v>
      </c>
      <c r="H9" s="69">
        <f t="shared" si="1"/>
        <v>0.33333333333333331</v>
      </c>
      <c r="I9" s="10">
        <v>10</v>
      </c>
      <c r="J9" s="63">
        <v>17.543859649122801</v>
      </c>
      <c r="K9" s="10">
        <v>12</v>
      </c>
      <c r="L9" s="63">
        <v>21.052631578947398</v>
      </c>
      <c r="M9" s="10">
        <v>5</v>
      </c>
      <c r="N9" s="63">
        <v>8.7719298245614006</v>
      </c>
      <c r="O9" s="69">
        <f t="shared" si="2"/>
        <v>0.47368421052631576</v>
      </c>
      <c r="P9" s="10">
        <v>6</v>
      </c>
      <c r="Q9" s="63">
        <v>10.526315789473699</v>
      </c>
      <c r="R9" s="10">
        <v>2</v>
      </c>
      <c r="S9" s="63">
        <v>3.5087719298245599</v>
      </c>
      <c r="T9" s="10">
        <v>1</v>
      </c>
      <c r="U9" s="63">
        <v>1.7543859649122799</v>
      </c>
      <c r="V9" s="69">
        <f t="shared" si="3"/>
        <v>0.15789473684210525</v>
      </c>
      <c r="W9" s="10">
        <v>0</v>
      </c>
      <c r="X9" s="63">
        <v>0</v>
      </c>
      <c r="Y9" s="10">
        <v>2</v>
      </c>
      <c r="Z9" s="63">
        <v>3.5087719298245599</v>
      </c>
      <c r="AA9" s="69">
        <f t="shared" si="4"/>
        <v>3.5087719298245612E-2</v>
      </c>
      <c r="AB9" s="10">
        <v>0</v>
      </c>
      <c r="AC9" s="69">
        <v>0</v>
      </c>
      <c r="AD9" s="11"/>
      <c r="AE9" s="37">
        <v>3.1210526315789475</v>
      </c>
    </row>
    <row r="10" spans="1:31">
      <c r="A10" s="8" t="s">
        <v>37</v>
      </c>
      <c r="B10" s="8" t="s">
        <v>38</v>
      </c>
      <c r="C10" s="12">
        <f t="shared" si="0"/>
        <v>202</v>
      </c>
      <c r="D10" s="9">
        <v>55</v>
      </c>
      <c r="E10" s="63">
        <v>27.2277227722772</v>
      </c>
      <c r="F10" s="10">
        <v>45</v>
      </c>
      <c r="G10" s="63">
        <v>22.277227722772299</v>
      </c>
      <c r="H10" s="69">
        <f t="shared" si="1"/>
        <v>0.49504950495049505</v>
      </c>
      <c r="I10" s="10">
        <v>17</v>
      </c>
      <c r="J10" s="63">
        <v>8.4158415841584198</v>
      </c>
      <c r="K10" s="10">
        <v>25</v>
      </c>
      <c r="L10" s="63">
        <v>12.3762376237624</v>
      </c>
      <c r="M10" s="10">
        <v>12</v>
      </c>
      <c r="N10" s="63">
        <v>5.9405940594059397</v>
      </c>
      <c r="O10" s="69">
        <f t="shared" si="2"/>
        <v>0.26732673267326734</v>
      </c>
      <c r="P10" s="10">
        <v>15</v>
      </c>
      <c r="Q10" s="63">
        <v>7.4257425742574297</v>
      </c>
      <c r="R10" s="10">
        <v>14</v>
      </c>
      <c r="S10" s="63">
        <v>6.9306930693069297</v>
      </c>
      <c r="T10" s="10">
        <v>3</v>
      </c>
      <c r="U10" s="63">
        <v>1.48514851485149</v>
      </c>
      <c r="V10" s="69">
        <f t="shared" si="3"/>
        <v>0.15841584158415842</v>
      </c>
      <c r="W10" s="10">
        <v>2</v>
      </c>
      <c r="X10" s="63">
        <v>0.99009900990098998</v>
      </c>
      <c r="Y10" s="10">
        <v>5</v>
      </c>
      <c r="Z10" s="63">
        <v>2.4752475247524801</v>
      </c>
      <c r="AA10" s="69">
        <f t="shared" si="4"/>
        <v>3.4653465346534656E-2</v>
      </c>
      <c r="AB10" s="10">
        <v>9</v>
      </c>
      <c r="AC10" s="69">
        <v>4.4554455445544497E-2</v>
      </c>
      <c r="AD10" s="11"/>
      <c r="AE10" s="37">
        <v>3.0950495049504951</v>
      </c>
    </row>
    <row r="11" spans="1:31">
      <c r="A11" s="8" t="s">
        <v>39</v>
      </c>
      <c r="B11" s="8" t="s">
        <v>40</v>
      </c>
      <c r="C11" s="12">
        <f t="shared" si="0"/>
        <v>18</v>
      </c>
      <c r="D11" s="9">
        <v>7</v>
      </c>
      <c r="E11" s="63">
        <v>38.8888888888889</v>
      </c>
      <c r="F11" s="10">
        <v>5</v>
      </c>
      <c r="G11" s="63">
        <v>27.7777777777778</v>
      </c>
      <c r="H11" s="69">
        <f t="shared" si="1"/>
        <v>0.66666666666666663</v>
      </c>
      <c r="I11" s="15">
        <v>1</v>
      </c>
      <c r="J11" s="63">
        <v>5.5555555555555598</v>
      </c>
      <c r="K11" s="10">
        <v>4</v>
      </c>
      <c r="L11" s="63">
        <v>22.2222222222222</v>
      </c>
      <c r="M11" s="10">
        <v>1</v>
      </c>
      <c r="N11" s="63">
        <v>5.5555555555555598</v>
      </c>
      <c r="O11" s="69">
        <f t="shared" si="2"/>
        <v>0.33333333333333331</v>
      </c>
      <c r="P11" s="10">
        <v>0</v>
      </c>
      <c r="Q11" s="63">
        <v>0</v>
      </c>
      <c r="R11" s="10">
        <v>0</v>
      </c>
      <c r="S11" s="63">
        <v>0</v>
      </c>
      <c r="T11" s="10">
        <v>0</v>
      </c>
      <c r="U11" s="63">
        <v>0</v>
      </c>
      <c r="V11" s="69">
        <f t="shared" si="3"/>
        <v>0</v>
      </c>
      <c r="W11" s="10">
        <v>0</v>
      </c>
      <c r="X11" s="63">
        <v>0</v>
      </c>
      <c r="Y11" s="10">
        <v>0</v>
      </c>
      <c r="Z11" s="63">
        <v>0</v>
      </c>
      <c r="AA11" s="69">
        <f t="shared" si="4"/>
        <v>0</v>
      </c>
      <c r="AB11" s="10">
        <v>0</v>
      </c>
      <c r="AC11" s="69">
        <v>0</v>
      </c>
      <c r="AD11" s="11"/>
      <c r="AE11" s="37">
        <v>3.5833333333333335</v>
      </c>
    </row>
    <row r="12" spans="1:31">
      <c r="A12" s="8" t="s">
        <v>41</v>
      </c>
      <c r="B12" s="8" t="s">
        <v>42</v>
      </c>
      <c r="C12" s="12">
        <f t="shared" si="0"/>
        <v>270</v>
      </c>
      <c r="D12" s="32">
        <v>152</v>
      </c>
      <c r="E12" s="64">
        <v>56.296296296296298</v>
      </c>
      <c r="F12" s="10">
        <v>38</v>
      </c>
      <c r="G12" s="64">
        <v>14.074074074074099</v>
      </c>
      <c r="H12" s="69">
        <f t="shared" si="1"/>
        <v>0.70370370370370372</v>
      </c>
      <c r="I12" s="10">
        <v>26</v>
      </c>
      <c r="J12" s="64">
        <v>9.6296296296296298</v>
      </c>
      <c r="K12" s="10">
        <v>23</v>
      </c>
      <c r="L12" s="64">
        <v>8.5185185185185208</v>
      </c>
      <c r="M12" s="10">
        <v>5</v>
      </c>
      <c r="N12" s="64">
        <v>1.8518518518518501</v>
      </c>
      <c r="O12" s="69">
        <f t="shared" si="2"/>
        <v>0.2</v>
      </c>
      <c r="P12" s="10">
        <v>6</v>
      </c>
      <c r="Q12" s="64">
        <v>2.2222222222222201</v>
      </c>
      <c r="R12" s="10">
        <v>8</v>
      </c>
      <c r="S12" s="64">
        <v>2.9629629629629601</v>
      </c>
      <c r="T12" s="10">
        <v>1</v>
      </c>
      <c r="U12" s="64">
        <v>0.37037037037037002</v>
      </c>
      <c r="V12" s="69">
        <f t="shared" si="3"/>
        <v>5.5555555555555552E-2</v>
      </c>
      <c r="W12" s="10">
        <v>3</v>
      </c>
      <c r="X12" s="64">
        <v>1.1111111111111101</v>
      </c>
      <c r="Y12" s="10">
        <v>1</v>
      </c>
      <c r="Z12" s="64">
        <v>0.37037037037037002</v>
      </c>
      <c r="AA12" s="69">
        <f t="shared" si="4"/>
        <v>1.4814814814814815E-2</v>
      </c>
      <c r="AB12" s="10">
        <v>7</v>
      </c>
      <c r="AC12" s="69">
        <v>2.5925925925925897E-2</v>
      </c>
      <c r="AD12" s="11"/>
      <c r="AE12" s="37">
        <v>3.530740740740741</v>
      </c>
    </row>
    <row r="13" spans="1:31">
      <c r="A13" s="8" t="s">
        <v>41</v>
      </c>
      <c r="B13" s="8" t="s">
        <v>43</v>
      </c>
      <c r="C13" s="12">
        <f t="shared" si="0"/>
        <v>361</v>
      </c>
      <c r="D13" s="9">
        <v>220</v>
      </c>
      <c r="E13" s="62">
        <v>60.9418282548476</v>
      </c>
      <c r="F13" s="10">
        <v>52</v>
      </c>
      <c r="G13" s="62">
        <v>14.404432132964001</v>
      </c>
      <c r="H13" s="69">
        <f t="shared" si="1"/>
        <v>0.75346260387811637</v>
      </c>
      <c r="I13" s="10">
        <v>26</v>
      </c>
      <c r="J13" s="62">
        <v>7.2022160664819896</v>
      </c>
      <c r="K13" s="10">
        <v>20</v>
      </c>
      <c r="L13" s="62">
        <v>5.54016620498615</v>
      </c>
      <c r="M13" s="10">
        <v>19</v>
      </c>
      <c r="N13" s="62">
        <v>5.2631578947368398</v>
      </c>
      <c r="O13" s="69">
        <f t="shared" si="2"/>
        <v>0.18005540166204986</v>
      </c>
      <c r="P13" s="10">
        <v>3</v>
      </c>
      <c r="Q13" s="62">
        <v>0.83102493074792205</v>
      </c>
      <c r="R13" s="10">
        <v>10</v>
      </c>
      <c r="S13" s="62">
        <v>2.7700831024930701</v>
      </c>
      <c r="T13" s="10">
        <v>7</v>
      </c>
      <c r="U13" s="62">
        <v>1.93905817174515</v>
      </c>
      <c r="V13" s="69">
        <f t="shared" si="3"/>
        <v>5.5401662049861494E-2</v>
      </c>
      <c r="W13" s="10">
        <v>0</v>
      </c>
      <c r="X13" s="62">
        <v>0</v>
      </c>
      <c r="Y13" s="10">
        <v>2</v>
      </c>
      <c r="Z13" s="62">
        <v>0.554016620498615</v>
      </c>
      <c r="AA13" s="69">
        <f t="shared" si="4"/>
        <v>5.5401662049861496E-3</v>
      </c>
      <c r="AB13" s="10">
        <v>2</v>
      </c>
      <c r="AC13" s="69">
        <v>5.5401662049861496E-3</v>
      </c>
      <c r="AD13" s="11"/>
      <c r="AE13" s="37">
        <v>3.6296398891966759</v>
      </c>
    </row>
    <row r="14" spans="1:31">
      <c r="A14" s="8" t="s">
        <v>44</v>
      </c>
      <c r="B14" s="8" t="s">
        <v>44</v>
      </c>
      <c r="C14" s="12">
        <f t="shared" si="0"/>
        <v>715</v>
      </c>
      <c r="D14" s="9">
        <v>231</v>
      </c>
      <c r="E14" s="62">
        <v>32.307692307692299</v>
      </c>
      <c r="F14" s="10">
        <v>97</v>
      </c>
      <c r="G14" s="62">
        <v>13.5664335664336</v>
      </c>
      <c r="H14" s="69">
        <f t="shared" si="1"/>
        <v>0.45874125874125876</v>
      </c>
      <c r="I14" s="10">
        <v>67</v>
      </c>
      <c r="J14" s="62">
        <v>9.37062937062937</v>
      </c>
      <c r="K14" s="10">
        <v>83</v>
      </c>
      <c r="L14" s="62">
        <v>11.608391608391599</v>
      </c>
      <c r="M14" s="10">
        <v>69</v>
      </c>
      <c r="N14" s="62">
        <v>9.65034965034965</v>
      </c>
      <c r="O14" s="69">
        <f t="shared" si="2"/>
        <v>0.30629370629370628</v>
      </c>
      <c r="P14" s="10">
        <v>55</v>
      </c>
      <c r="Q14" s="62">
        <v>7.6923076923076898</v>
      </c>
      <c r="R14" s="10">
        <v>45</v>
      </c>
      <c r="S14" s="62">
        <v>6.2937062937062898</v>
      </c>
      <c r="T14" s="10">
        <v>31</v>
      </c>
      <c r="U14" s="62">
        <v>4.3356643356643296</v>
      </c>
      <c r="V14" s="69">
        <f t="shared" si="3"/>
        <v>0.18321678321678322</v>
      </c>
      <c r="W14" s="10">
        <v>10</v>
      </c>
      <c r="X14" s="62">
        <v>1.3986013986014001</v>
      </c>
      <c r="Y14" s="10">
        <v>14</v>
      </c>
      <c r="Z14" s="62">
        <v>1.9580419580419599</v>
      </c>
      <c r="AA14" s="69">
        <f t="shared" si="4"/>
        <v>3.3566433566433566E-2</v>
      </c>
      <c r="AB14" s="10">
        <v>13</v>
      </c>
      <c r="AC14" s="69">
        <v>1.8181818181818198E-2</v>
      </c>
      <c r="AD14" s="11"/>
      <c r="AE14" s="37">
        <v>3.1265734265734264</v>
      </c>
    </row>
    <row r="15" spans="1:31">
      <c r="A15" s="8" t="s">
        <v>33</v>
      </c>
      <c r="B15" s="8" t="s">
        <v>45</v>
      </c>
      <c r="C15" s="12">
        <f t="shared" si="0"/>
        <v>164</v>
      </c>
      <c r="D15" s="9">
        <v>87</v>
      </c>
      <c r="E15" s="62">
        <v>53.048780487804898</v>
      </c>
      <c r="F15" s="10">
        <v>32</v>
      </c>
      <c r="G15" s="62">
        <v>19.512195121951201</v>
      </c>
      <c r="H15" s="69">
        <f t="shared" si="1"/>
        <v>0.72560975609756095</v>
      </c>
      <c r="I15" s="10">
        <v>18</v>
      </c>
      <c r="J15" s="62">
        <v>10.975609756097599</v>
      </c>
      <c r="K15" s="10">
        <v>13</v>
      </c>
      <c r="L15" s="62">
        <v>7.9268292682926802</v>
      </c>
      <c r="M15" s="10">
        <v>5</v>
      </c>
      <c r="N15" s="62">
        <v>3.0487804878048799</v>
      </c>
      <c r="O15" s="69">
        <f t="shared" si="2"/>
        <v>0.21951219512195122</v>
      </c>
      <c r="P15" s="10">
        <v>3</v>
      </c>
      <c r="Q15" s="62">
        <v>1.82926829268293</v>
      </c>
      <c r="R15" s="10">
        <v>4</v>
      </c>
      <c r="S15" s="62">
        <v>2.4390243902439002</v>
      </c>
      <c r="T15" s="10">
        <v>2</v>
      </c>
      <c r="U15" s="62">
        <v>1.2195121951219501</v>
      </c>
      <c r="V15" s="69">
        <f t="shared" si="3"/>
        <v>5.4878048780487805E-2</v>
      </c>
      <c r="W15" s="10">
        <v>0</v>
      </c>
      <c r="X15" s="62">
        <v>0</v>
      </c>
      <c r="Y15" s="10">
        <v>0</v>
      </c>
      <c r="Z15" s="62">
        <v>0</v>
      </c>
      <c r="AA15" s="69">
        <f t="shared" si="4"/>
        <v>0</v>
      </c>
      <c r="AB15" s="10">
        <v>0</v>
      </c>
      <c r="AC15" s="69">
        <v>0</v>
      </c>
      <c r="AD15" s="11"/>
      <c r="AE15" s="37">
        <v>3.6378048780487804</v>
      </c>
    </row>
    <row r="16" spans="1:31">
      <c r="A16" s="8" t="s">
        <v>46</v>
      </c>
      <c r="B16" s="8" t="s">
        <v>46</v>
      </c>
      <c r="C16" s="12">
        <f t="shared" si="0"/>
        <v>19</v>
      </c>
      <c r="D16" s="9">
        <v>18</v>
      </c>
      <c r="E16" s="65">
        <v>94.736842105263193</v>
      </c>
      <c r="F16" s="11">
        <v>0</v>
      </c>
      <c r="G16" s="65">
        <v>0</v>
      </c>
      <c r="H16" s="69">
        <f t="shared" si="1"/>
        <v>0.94736842105263153</v>
      </c>
      <c r="I16" s="10">
        <v>0</v>
      </c>
      <c r="J16" s="65">
        <v>0</v>
      </c>
      <c r="K16" s="10">
        <v>0</v>
      </c>
      <c r="L16" s="65">
        <v>0</v>
      </c>
      <c r="M16" s="10">
        <v>0</v>
      </c>
      <c r="N16" s="65">
        <v>0</v>
      </c>
      <c r="O16" s="69">
        <f t="shared" si="2"/>
        <v>0</v>
      </c>
      <c r="P16" s="10">
        <v>0</v>
      </c>
      <c r="Q16" s="65">
        <v>0</v>
      </c>
      <c r="R16" s="10">
        <v>0</v>
      </c>
      <c r="S16" s="65">
        <v>0</v>
      </c>
      <c r="T16" s="10">
        <v>0</v>
      </c>
      <c r="U16" s="65">
        <v>0</v>
      </c>
      <c r="V16" s="69">
        <f t="shared" si="3"/>
        <v>0</v>
      </c>
      <c r="W16" s="10">
        <v>0</v>
      </c>
      <c r="X16" s="65">
        <v>0</v>
      </c>
      <c r="Y16" s="10">
        <v>0</v>
      </c>
      <c r="Z16" s="65">
        <v>0</v>
      </c>
      <c r="AA16" s="69">
        <f t="shared" si="4"/>
        <v>0</v>
      </c>
      <c r="AB16" s="10">
        <v>1</v>
      </c>
      <c r="AC16" s="69">
        <v>5.2631578947368397E-2</v>
      </c>
      <c r="AD16" s="11"/>
      <c r="AE16" s="37">
        <v>3.7894736842105261</v>
      </c>
    </row>
    <row r="17" spans="1:31">
      <c r="A17" s="8" t="s">
        <v>33</v>
      </c>
      <c r="B17" s="8" t="s">
        <v>47</v>
      </c>
      <c r="C17" s="12">
        <f t="shared" si="0"/>
        <v>158</v>
      </c>
      <c r="D17" s="9">
        <v>39</v>
      </c>
      <c r="E17" s="62">
        <v>24.6835443037975</v>
      </c>
      <c r="F17" s="10">
        <v>13</v>
      </c>
      <c r="G17" s="62">
        <v>8.2278481012658204</v>
      </c>
      <c r="H17" s="69">
        <f t="shared" ref="H17:H78" si="5">((D17+F17)/C17)</f>
        <v>0.32911392405063289</v>
      </c>
      <c r="I17" s="10">
        <v>11</v>
      </c>
      <c r="J17" s="62">
        <v>6.9620253164557004</v>
      </c>
      <c r="K17" s="10">
        <v>30</v>
      </c>
      <c r="L17" s="62">
        <v>18.9873417721519</v>
      </c>
      <c r="M17" s="10">
        <v>25</v>
      </c>
      <c r="N17" s="62">
        <v>15.822784810126601</v>
      </c>
      <c r="O17" s="69">
        <f t="shared" si="2"/>
        <v>0.41772151898734178</v>
      </c>
      <c r="P17" s="10">
        <v>10</v>
      </c>
      <c r="Q17" s="62">
        <v>6.3291139240506302</v>
      </c>
      <c r="R17" s="10">
        <v>11</v>
      </c>
      <c r="S17" s="62">
        <v>6.9620253164557004</v>
      </c>
      <c r="T17" s="10">
        <v>8</v>
      </c>
      <c r="U17" s="62">
        <v>5.0632911392405102</v>
      </c>
      <c r="V17" s="69">
        <f t="shared" si="3"/>
        <v>0.18354430379746836</v>
      </c>
      <c r="W17" s="10">
        <v>2</v>
      </c>
      <c r="X17" s="62">
        <v>1.26582278481013</v>
      </c>
      <c r="Y17" s="10">
        <v>6</v>
      </c>
      <c r="Z17" s="62">
        <v>3.79746835443038</v>
      </c>
      <c r="AA17" s="69">
        <f t="shared" si="4"/>
        <v>5.0632911392405063E-2</v>
      </c>
      <c r="AB17" s="10">
        <v>3</v>
      </c>
      <c r="AC17" s="69">
        <v>1.8987341772151899E-2</v>
      </c>
      <c r="AD17" s="11"/>
      <c r="AE17" s="37">
        <v>2.9436708860759495</v>
      </c>
    </row>
    <row r="18" spans="1:31">
      <c r="A18" s="8" t="s">
        <v>48</v>
      </c>
      <c r="B18" s="8" t="s">
        <v>48</v>
      </c>
      <c r="C18" s="12">
        <f t="shared" si="0"/>
        <v>358</v>
      </c>
      <c r="D18" s="9">
        <v>79</v>
      </c>
      <c r="E18" s="63">
        <v>22.067039106145302</v>
      </c>
      <c r="F18" s="10">
        <v>26</v>
      </c>
      <c r="G18" s="63">
        <v>7.2625698324022396</v>
      </c>
      <c r="H18" s="69">
        <f t="shared" si="5"/>
        <v>0.29329608938547486</v>
      </c>
      <c r="I18" s="10">
        <v>29</v>
      </c>
      <c r="J18" s="63">
        <v>8.1005586592178798</v>
      </c>
      <c r="K18" s="10">
        <v>52</v>
      </c>
      <c r="L18" s="63">
        <v>14.525139664804501</v>
      </c>
      <c r="M18" s="10">
        <v>37</v>
      </c>
      <c r="N18" s="63">
        <v>10.335195530726301</v>
      </c>
      <c r="O18" s="69">
        <f t="shared" si="2"/>
        <v>0.32960893854748602</v>
      </c>
      <c r="P18" s="10">
        <v>40</v>
      </c>
      <c r="Q18" s="63">
        <v>11.173184357541899</v>
      </c>
      <c r="R18" s="10">
        <v>35</v>
      </c>
      <c r="S18" s="63">
        <v>9.77653631284916</v>
      </c>
      <c r="T18" s="10">
        <v>20</v>
      </c>
      <c r="U18" s="63">
        <v>5.5865921787709496</v>
      </c>
      <c r="V18" s="69">
        <f t="shared" si="3"/>
        <v>0.26536312849162014</v>
      </c>
      <c r="W18" s="10">
        <v>20</v>
      </c>
      <c r="X18" s="63">
        <v>5.5865921787709496</v>
      </c>
      <c r="Y18" s="10">
        <v>8</v>
      </c>
      <c r="Z18" s="63">
        <v>2.2346368715083802</v>
      </c>
      <c r="AA18" s="69">
        <f t="shared" si="4"/>
        <v>7.8212290502793297E-2</v>
      </c>
      <c r="AB18" s="10">
        <v>12</v>
      </c>
      <c r="AC18" s="69">
        <v>3.3519553072625698E-2</v>
      </c>
      <c r="AD18" s="11"/>
      <c r="AE18" s="37">
        <v>2.7759776536312848</v>
      </c>
    </row>
    <row r="19" spans="1:31">
      <c r="A19" s="8" t="s">
        <v>39</v>
      </c>
      <c r="B19" s="8" t="s">
        <v>49</v>
      </c>
      <c r="C19" s="12">
        <f t="shared" si="0"/>
        <v>8</v>
      </c>
      <c r="D19" s="9">
        <v>5</v>
      </c>
      <c r="E19" s="63">
        <v>62.5</v>
      </c>
      <c r="F19" s="10">
        <v>1</v>
      </c>
      <c r="G19" s="63">
        <v>12.5</v>
      </c>
      <c r="H19" s="69">
        <f t="shared" si="5"/>
        <v>0.75</v>
      </c>
      <c r="I19" s="10">
        <v>0</v>
      </c>
      <c r="J19" s="63">
        <v>0</v>
      </c>
      <c r="K19" s="10">
        <v>0</v>
      </c>
      <c r="L19" s="63">
        <v>0</v>
      </c>
      <c r="M19" s="10">
        <v>0</v>
      </c>
      <c r="N19" s="63">
        <v>0</v>
      </c>
      <c r="O19" s="69">
        <f t="shared" si="2"/>
        <v>0</v>
      </c>
      <c r="P19" s="10">
        <v>1</v>
      </c>
      <c r="Q19" s="63">
        <v>12.5</v>
      </c>
      <c r="R19" s="10">
        <v>0</v>
      </c>
      <c r="S19" s="63">
        <v>0</v>
      </c>
      <c r="T19" s="10">
        <v>0</v>
      </c>
      <c r="U19" s="63">
        <v>0</v>
      </c>
      <c r="V19" s="69">
        <f t="shared" si="3"/>
        <v>0.125</v>
      </c>
      <c r="W19" s="10">
        <v>0</v>
      </c>
      <c r="X19" s="63">
        <v>0</v>
      </c>
      <c r="Y19" s="10">
        <v>0</v>
      </c>
      <c r="Z19" s="63">
        <v>0</v>
      </c>
      <c r="AA19" s="69">
        <f t="shared" si="4"/>
        <v>0</v>
      </c>
      <c r="AB19" s="10">
        <v>1</v>
      </c>
      <c r="AC19" s="69">
        <v>0.125</v>
      </c>
      <c r="AD19" s="11"/>
      <c r="AE19" s="37">
        <v>3.25</v>
      </c>
    </row>
    <row r="20" spans="1:31">
      <c r="A20" s="8"/>
      <c r="B20" s="8" t="s">
        <v>131</v>
      </c>
      <c r="C20" s="12"/>
      <c r="D20" s="9"/>
      <c r="E20" s="63"/>
      <c r="F20" s="10"/>
      <c r="G20" s="63"/>
      <c r="H20" s="69"/>
      <c r="I20" s="10"/>
      <c r="J20" s="63"/>
      <c r="K20" s="10"/>
      <c r="L20" s="63"/>
      <c r="M20" s="10"/>
      <c r="N20" s="63"/>
      <c r="O20" s="69"/>
      <c r="P20" s="10"/>
      <c r="Q20" s="63"/>
      <c r="R20" s="10"/>
      <c r="S20" s="63"/>
      <c r="T20" s="10"/>
      <c r="U20" s="63"/>
      <c r="V20" s="69"/>
      <c r="W20" s="10"/>
      <c r="X20" s="63"/>
      <c r="Y20" s="10"/>
      <c r="Z20" s="63"/>
      <c r="AA20" s="69"/>
      <c r="AB20" s="10"/>
      <c r="AC20" s="69">
        <v>0</v>
      </c>
      <c r="AD20" s="11"/>
      <c r="AE20" s="37"/>
    </row>
    <row r="21" spans="1:31">
      <c r="A21" s="8" t="s">
        <v>50</v>
      </c>
      <c r="B21" s="8" t="s">
        <v>51</v>
      </c>
      <c r="C21" s="12">
        <f t="shared" si="0"/>
        <v>202</v>
      </c>
      <c r="D21" s="9">
        <v>84</v>
      </c>
      <c r="E21" s="63">
        <v>41.5841584158416</v>
      </c>
      <c r="F21" s="10">
        <v>20</v>
      </c>
      <c r="G21" s="63">
        <v>9.9009900990098991</v>
      </c>
      <c r="H21" s="69">
        <f t="shared" si="5"/>
        <v>0.51485148514851486</v>
      </c>
      <c r="I21" s="10">
        <v>15</v>
      </c>
      <c r="J21" s="63">
        <v>7.4257425742574297</v>
      </c>
      <c r="K21" s="10">
        <v>19</v>
      </c>
      <c r="L21" s="63">
        <v>9.4059405940594107</v>
      </c>
      <c r="M21" s="10">
        <v>18</v>
      </c>
      <c r="N21" s="63">
        <v>8.9108910891089099</v>
      </c>
      <c r="O21" s="69">
        <f t="shared" si="2"/>
        <v>0.25742574257425743</v>
      </c>
      <c r="P21" s="10">
        <v>9</v>
      </c>
      <c r="Q21" s="63">
        <v>4.4554455445544496</v>
      </c>
      <c r="R21" s="10">
        <v>12</v>
      </c>
      <c r="S21" s="63">
        <v>5.9405940594059397</v>
      </c>
      <c r="T21" s="10">
        <v>6</v>
      </c>
      <c r="U21" s="63">
        <v>2.9702970297029698</v>
      </c>
      <c r="V21" s="69">
        <f t="shared" si="3"/>
        <v>0.13366336633663367</v>
      </c>
      <c r="W21" s="10">
        <v>3</v>
      </c>
      <c r="X21" s="63">
        <v>1.48514851485149</v>
      </c>
      <c r="Y21" s="10">
        <v>12</v>
      </c>
      <c r="Z21" s="63">
        <v>5.9405940594059397</v>
      </c>
      <c r="AA21" s="69">
        <f t="shared" si="4"/>
        <v>7.4257425742574254E-2</v>
      </c>
      <c r="AB21" s="10">
        <v>4</v>
      </c>
      <c r="AC21" s="69">
        <v>1.9801980198019799E-2</v>
      </c>
      <c r="AD21" s="11"/>
      <c r="AE21" s="37">
        <v>3.1480198019801979</v>
      </c>
    </row>
    <row r="22" spans="1:31">
      <c r="A22" s="8" t="s">
        <v>52</v>
      </c>
      <c r="B22" s="8" t="s">
        <v>53</v>
      </c>
      <c r="C22" s="12">
        <f t="shared" si="0"/>
        <v>288</v>
      </c>
      <c r="D22" s="9">
        <v>177</v>
      </c>
      <c r="E22" s="63">
        <v>61.4583333333333</v>
      </c>
      <c r="F22" s="10">
        <v>49</v>
      </c>
      <c r="G22" s="63">
        <v>17.0138888888889</v>
      </c>
      <c r="H22" s="69">
        <f t="shared" si="5"/>
        <v>0.78472222222222221</v>
      </c>
      <c r="I22" s="10">
        <v>18</v>
      </c>
      <c r="J22" s="63">
        <v>6.25</v>
      </c>
      <c r="K22" s="10">
        <v>18</v>
      </c>
      <c r="L22" s="63">
        <v>6.25</v>
      </c>
      <c r="M22" s="10">
        <v>9</v>
      </c>
      <c r="N22" s="63">
        <v>3.125</v>
      </c>
      <c r="O22" s="69">
        <f t="shared" si="2"/>
        <v>0.15625</v>
      </c>
      <c r="P22" s="10">
        <v>6</v>
      </c>
      <c r="Q22" s="63">
        <v>2.0833333333333299</v>
      </c>
      <c r="R22" s="10">
        <v>8</v>
      </c>
      <c r="S22" s="63">
        <v>2.7777777777777799</v>
      </c>
      <c r="T22" s="10">
        <v>1</v>
      </c>
      <c r="U22" s="63">
        <v>0.34722222222222199</v>
      </c>
      <c r="V22" s="69">
        <f t="shared" si="3"/>
        <v>5.2083333333333336E-2</v>
      </c>
      <c r="W22" s="10">
        <v>0</v>
      </c>
      <c r="X22" s="63">
        <v>0</v>
      </c>
      <c r="Y22" s="10">
        <v>1</v>
      </c>
      <c r="Z22" s="63">
        <v>0.34722222222222199</v>
      </c>
      <c r="AA22" s="69">
        <f t="shared" si="4"/>
        <v>3.472222222222222E-3</v>
      </c>
      <c r="AB22" s="10">
        <v>1</v>
      </c>
      <c r="AC22" s="69">
        <v>3.4722222222222199E-3</v>
      </c>
      <c r="AD22" s="11"/>
      <c r="AE22" s="37">
        <v>3.6788194444444446</v>
      </c>
    </row>
    <row r="23" spans="1:31">
      <c r="A23" s="8" t="s">
        <v>50</v>
      </c>
      <c r="B23" s="8" t="s">
        <v>54</v>
      </c>
      <c r="C23" s="12">
        <f t="shared" si="0"/>
        <v>53</v>
      </c>
      <c r="D23" s="9">
        <v>24</v>
      </c>
      <c r="E23" s="63">
        <v>45.283018867924497</v>
      </c>
      <c r="F23" s="10">
        <v>7</v>
      </c>
      <c r="G23" s="63">
        <v>13.207547169811299</v>
      </c>
      <c r="H23" s="69">
        <f t="shared" si="5"/>
        <v>0.58490566037735847</v>
      </c>
      <c r="I23" s="10">
        <v>3</v>
      </c>
      <c r="J23" s="63">
        <v>5.6603773584905701</v>
      </c>
      <c r="K23" s="10">
        <v>1</v>
      </c>
      <c r="L23" s="63">
        <v>1.88679245283019</v>
      </c>
      <c r="M23" s="10">
        <v>5</v>
      </c>
      <c r="N23" s="63">
        <v>9.4339622641509404</v>
      </c>
      <c r="O23" s="69">
        <f t="shared" si="2"/>
        <v>0.16981132075471697</v>
      </c>
      <c r="P23" s="10">
        <v>2</v>
      </c>
      <c r="Q23" s="63">
        <v>3.7735849056603801</v>
      </c>
      <c r="R23" s="10">
        <v>3</v>
      </c>
      <c r="S23" s="63">
        <v>5.6603773584905701</v>
      </c>
      <c r="T23" s="10">
        <v>1</v>
      </c>
      <c r="U23" s="63">
        <v>1.88679245283019</v>
      </c>
      <c r="V23" s="69">
        <f t="shared" si="3"/>
        <v>0.11320754716981132</v>
      </c>
      <c r="W23" s="10">
        <v>0</v>
      </c>
      <c r="X23" s="63">
        <v>0</v>
      </c>
      <c r="Y23" s="10">
        <v>1</v>
      </c>
      <c r="Z23" s="63">
        <v>1.88679245283019</v>
      </c>
      <c r="AA23" s="69">
        <f t="shared" si="4"/>
        <v>1.8867924528301886E-2</v>
      </c>
      <c r="AB23" s="10">
        <v>6</v>
      </c>
      <c r="AC23" s="69">
        <v>0.11320754716981099</v>
      </c>
      <c r="AD23" s="11"/>
      <c r="AE23" s="37">
        <v>3.0490566037735851</v>
      </c>
    </row>
    <row r="24" spans="1:31">
      <c r="A24" s="8" t="s">
        <v>55</v>
      </c>
      <c r="B24" s="8" t="s">
        <v>55</v>
      </c>
      <c r="C24" s="12">
        <f t="shared" si="0"/>
        <v>821</v>
      </c>
      <c r="D24" s="9">
        <v>358</v>
      </c>
      <c r="E24" s="63">
        <v>43.605359317904998</v>
      </c>
      <c r="F24" s="10">
        <v>78</v>
      </c>
      <c r="G24" s="63">
        <v>9.5006090133982894</v>
      </c>
      <c r="H24" s="69">
        <f t="shared" si="5"/>
        <v>0.53105968331303288</v>
      </c>
      <c r="I24" s="10">
        <v>76</v>
      </c>
      <c r="J24" s="63">
        <v>9.2570036540803908</v>
      </c>
      <c r="K24" s="10">
        <v>77</v>
      </c>
      <c r="L24" s="63">
        <v>9.3788063337393393</v>
      </c>
      <c r="M24" s="10">
        <v>66</v>
      </c>
      <c r="N24" s="63">
        <v>8.0389768574908693</v>
      </c>
      <c r="O24" s="69">
        <f t="shared" si="2"/>
        <v>0.26674786845310594</v>
      </c>
      <c r="P24" s="10">
        <v>32</v>
      </c>
      <c r="Q24" s="63">
        <v>3.89768574908648</v>
      </c>
      <c r="R24" s="10">
        <v>35</v>
      </c>
      <c r="S24" s="63">
        <v>4.2630937880633404</v>
      </c>
      <c r="T24" s="10">
        <v>24</v>
      </c>
      <c r="U24" s="63">
        <v>2.9232643118148598</v>
      </c>
      <c r="V24" s="69">
        <f t="shared" si="3"/>
        <v>0.11084043848964677</v>
      </c>
      <c r="W24" s="10">
        <v>15</v>
      </c>
      <c r="X24" s="63">
        <v>1.82704019488429</v>
      </c>
      <c r="Y24" s="10">
        <v>13</v>
      </c>
      <c r="Z24" s="63">
        <v>1.5834348355663801</v>
      </c>
      <c r="AA24" s="69">
        <f t="shared" si="4"/>
        <v>3.4104750304506701E-2</v>
      </c>
      <c r="AB24" s="10">
        <v>47</v>
      </c>
      <c r="AC24" s="69">
        <v>5.7247259439707703E-2</v>
      </c>
      <c r="AD24" s="11"/>
      <c r="AE24" s="37">
        <v>3.1638246041412912</v>
      </c>
    </row>
    <row r="25" spans="1:31">
      <c r="A25" s="8"/>
      <c r="B25" s="8" t="s">
        <v>56</v>
      </c>
      <c r="C25" s="12">
        <f t="shared" si="0"/>
        <v>35</v>
      </c>
      <c r="D25" s="9">
        <v>21</v>
      </c>
      <c r="E25" s="63">
        <v>60</v>
      </c>
      <c r="F25" s="10">
        <v>4</v>
      </c>
      <c r="G25" s="63">
        <v>11.4285714285714</v>
      </c>
      <c r="H25" s="69">
        <f t="shared" si="5"/>
        <v>0.7142857142857143</v>
      </c>
      <c r="I25" s="10">
        <v>1</v>
      </c>
      <c r="J25" s="63">
        <v>2.8571428571428599</v>
      </c>
      <c r="K25" s="10">
        <v>3</v>
      </c>
      <c r="L25" s="63">
        <v>8.5714285714285694</v>
      </c>
      <c r="M25" s="10">
        <v>4</v>
      </c>
      <c r="N25" s="63">
        <v>11.4285714285714</v>
      </c>
      <c r="O25" s="69">
        <f t="shared" si="2"/>
        <v>0.22857142857142856</v>
      </c>
      <c r="P25" s="10">
        <v>2</v>
      </c>
      <c r="Q25" s="63">
        <v>5.71428571428571</v>
      </c>
      <c r="R25" s="10">
        <v>0</v>
      </c>
      <c r="S25" s="63">
        <v>0</v>
      </c>
      <c r="T25" s="10">
        <v>0</v>
      </c>
      <c r="U25" s="63">
        <v>0</v>
      </c>
      <c r="V25" s="69">
        <f t="shared" si="3"/>
        <v>5.7142857142857141E-2</v>
      </c>
      <c r="W25" s="10">
        <v>0</v>
      </c>
      <c r="X25" s="63">
        <v>0</v>
      </c>
      <c r="Y25" s="10">
        <v>0</v>
      </c>
      <c r="Z25" s="63">
        <v>0</v>
      </c>
      <c r="AA25" s="69">
        <f t="shared" si="4"/>
        <v>0</v>
      </c>
      <c r="AB25" s="10">
        <v>0</v>
      </c>
      <c r="AC25" s="69">
        <v>0</v>
      </c>
      <c r="AD25" s="11"/>
      <c r="AE25" s="37">
        <v>3.6142857142857143</v>
      </c>
    </row>
    <row r="26" spans="1:31">
      <c r="A26" s="8" t="s">
        <v>57</v>
      </c>
      <c r="B26" s="8" t="s">
        <v>58</v>
      </c>
      <c r="C26" s="12">
        <f t="shared" si="0"/>
        <v>6</v>
      </c>
      <c r="D26" s="9">
        <v>5</v>
      </c>
      <c r="E26" s="63">
        <v>83.3333333333333</v>
      </c>
      <c r="F26" s="10">
        <v>0</v>
      </c>
      <c r="G26" s="63">
        <v>0</v>
      </c>
      <c r="H26" s="69">
        <f t="shared" si="5"/>
        <v>0.83333333333333337</v>
      </c>
      <c r="I26" s="10">
        <v>0</v>
      </c>
      <c r="J26" s="63">
        <v>0</v>
      </c>
      <c r="K26" s="10">
        <v>0</v>
      </c>
      <c r="L26" s="63">
        <v>0</v>
      </c>
      <c r="M26" s="10">
        <v>0</v>
      </c>
      <c r="N26" s="63">
        <v>0</v>
      </c>
      <c r="O26" s="69">
        <f t="shared" si="2"/>
        <v>0</v>
      </c>
      <c r="P26" s="10">
        <v>0</v>
      </c>
      <c r="Q26" s="63">
        <v>0</v>
      </c>
      <c r="R26" s="10">
        <v>0</v>
      </c>
      <c r="S26" s="63">
        <v>0</v>
      </c>
      <c r="T26" s="10">
        <v>0</v>
      </c>
      <c r="U26" s="63">
        <v>0</v>
      </c>
      <c r="V26" s="69">
        <f t="shared" si="3"/>
        <v>0</v>
      </c>
      <c r="W26" s="10">
        <v>0</v>
      </c>
      <c r="X26" s="63">
        <v>0</v>
      </c>
      <c r="Y26" s="10">
        <v>0</v>
      </c>
      <c r="Z26" s="63">
        <v>0</v>
      </c>
      <c r="AA26" s="69">
        <f t="shared" si="4"/>
        <v>0</v>
      </c>
      <c r="AB26" s="10">
        <v>1</v>
      </c>
      <c r="AC26" s="69">
        <v>0.16666666666666699</v>
      </c>
      <c r="AD26" s="11"/>
      <c r="AE26" s="37">
        <v>3.3333333333333335</v>
      </c>
    </row>
    <row r="27" spans="1:31">
      <c r="A27" s="8"/>
      <c r="B27" s="8" t="s">
        <v>59</v>
      </c>
      <c r="C27" s="12">
        <f t="shared" si="0"/>
        <v>122</v>
      </c>
      <c r="D27" s="9">
        <v>50</v>
      </c>
      <c r="E27" s="63">
        <v>40.983606557377101</v>
      </c>
      <c r="F27" s="10">
        <v>8</v>
      </c>
      <c r="G27" s="63">
        <v>6.5573770491803298</v>
      </c>
      <c r="H27" s="69">
        <f t="shared" si="5"/>
        <v>0.47540983606557374</v>
      </c>
      <c r="I27" s="10">
        <v>7</v>
      </c>
      <c r="J27" s="63">
        <v>5.7377049180327901</v>
      </c>
      <c r="K27" s="10">
        <v>16</v>
      </c>
      <c r="L27" s="63">
        <v>13.1147540983607</v>
      </c>
      <c r="M27" s="10">
        <v>10</v>
      </c>
      <c r="N27" s="63">
        <v>8.1967213114754092</v>
      </c>
      <c r="O27" s="69">
        <f t="shared" si="2"/>
        <v>0.27049180327868855</v>
      </c>
      <c r="P27" s="10">
        <v>3</v>
      </c>
      <c r="Q27" s="63">
        <v>2.4590163934426199</v>
      </c>
      <c r="R27" s="10">
        <v>7</v>
      </c>
      <c r="S27" s="63">
        <v>5.7377049180327901</v>
      </c>
      <c r="T27" s="10">
        <v>5</v>
      </c>
      <c r="U27" s="63">
        <v>4.0983606557377001</v>
      </c>
      <c r="V27" s="69">
        <f t="shared" si="3"/>
        <v>0.12295081967213115</v>
      </c>
      <c r="W27" s="10">
        <v>3</v>
      </c>
      <c r="X27" s="63">
        <v>2.4590163934426199</v>
      </c>
      <c r="Y27" s="10">
        <v>5</v>
      </c>
      <c r="Z27" s="63">
        <v>4.0983606557377001</v>
      </c>
      <c r="AA27" s="69">
        <f t="shared" si="4"/>
        <v>6.5573770491803282E-2</v>
      </c>
      <c r="AB27" s="10">
        <v>8</v>
      </c>
      <c r="AC27" s="69">
        <v>6.5573770491803296E-2</v>
      </c>
      <c r="AD27" s="11"/>
      <c r="AE27" s="37">
        <v>3</v>
      </c>
    </row>
    <row r="28" spans="1:31">
      <c r="A28" s="8" t="s">
        <v>52</v>
      </c>
      <c r="B28" s="8" t="s">
        <v>60</v>
      </c>
      <c r="C28" s="12">
        <f t="shared" si="0"/>
        <v>221</v>
      </c>
      <c r="D28" s="9">
        <v>112</v>
      </c>
      <c r="E28" s="63">
        <v>50.678733031674199</v>
      </c>
      <c r="F28" s="10">
        <v>33</v>
      </c>
      <c r="G28" s="63">
        <v>14.932126696832601</v>
      </c>
      <c r="H28" s="69">
        <f t="shared" si="5"/>
        <v>0.65610859728506787</v>
      </c>
      <c r="I28" s="10">
        <v>27</v>
      </c>
      <c r="J28" s="63">
        <v>12.2171945701357</v>
      </c>
      <c r="K28" s="10">
        <v>18</v>
      </c>
      <c r="L28" s="63">
        <v>8.1447963800905008</v>
      </c>
      <c r="M28" s="10">
        <v>8</v>
      </c>
      <c r="N28" s="63">
        <v>3.6199095022624399</v>
      </c>
      <c r="O28" s="69">
        <f t="shared" si="2"/>
        <v>0.23981900452488689</v>
      </c>
      <c r="P28" s="10">
        <v>4</v>
      </c>
      <c r="Q28" s="63">
        <v>1.80995475113122</v>
      </c>
      <c r="R28" s="10">
        <v>8</v>
      </c>
      <c r="S28" s="63">
        <v>3.6199095022624399</v>
      </c>
      <c r="T28" s="10">
        <v>1</v>
      </c>
      <c r="U28" s="63">
        <v>0.45248868778280499</v>
      </c>
      <c r="V28" s="69">
        <f t="shared" si="3"/>
        <v>5.8823529411764705E-2</v>
      </c>
      <c r="W28" s="10">
        <v>1</v>
      </c>
      <c r="X28" s="63">
        <v>0.45248868778280499</v>
      </c>
      <c r="Y28" s="10">
        <v>3</v>
      </c>
      <c r="Z28" s="63">
        <v>1.3574660633484199</v>
      </c>
      <c r="AA28" s="69">
        <f t="shared" si="4"/>
        <v>1.8099547511312219E-2</v>
      </c>
      <c r="AB28" s="10">
        <v>6</v>
      </c>
      <c r="AC28" s="69">
        <v>2.7149321266968299E-2</v>
      </c>
      <c r="AD28" s="11"/>
      <c r="AE28" s="37">
        <v>3.4660633484162897</v>
      </c>
    </row>
    <row r="29" spans="1:31">
      <c r="A29" s="8" t="s">
        <v>33</v>
      </c>
      <c r="B29" s="8" t="s">
        <v>61</v>
      </c>
      <c r="C29" s="12">
        <f t="shared" si="0"/>
        <v>165</v>
      </c>
      <c r="D29" s="9">
        <v>57</v>
      </c>
      <c r="E29" s="62">
        <v>34.545454545454497</v>
      </c>
      <c r="F29" s="10">
        <v>20</v>
      </c>
      <c r="G29" s="62">
        <v>12.1212121212121</v>
      </c>
      <c r="H29" s="69">
        <f t="shared" si="5"/>
        <v>0.46666666666666667</v>
      </c>
      <c r="I29" s="10">
        <v>17</v>
      </c>
      <c r="J29" s="62">
        <v>10.303030303030299</v>
      </c>
      <c r="K29" s="10">
        <v>13</v>
      </c>
      <c r="L29" s="62">
        <v>7.8787878787878798</v>
      </c>
      <c r="M29" s="10">
        <v>11</v>
      </c>
      <c r="N29" s="62">
        <v>6.6666666666666696</v>
      </c>
      <c r="O29" s="69">
        <f t="shared" si="2"/>
        <v>0.24848484848484848</v>
      </c>
      <c r="P29" s="10">
        <v>11</v>
      </c>
      <c r="Q29" s="62">
        <v>6.6666666666666696</v>
      </c>
      <c r="R29" s="10">
        <v>12</v>
      </c>
      <c r="S29" s="62">
        <v>7.2727272727272698</v>
      </c>
      <c r="T29" s="10">
        <v>8</v>
      </c>
      <c r="U29" s="62">
        <v>4.8484848484848504</v>
      </c>
      <c r="V29" s="69">
        <f t="shared" si="3"/>
        <v>0.18787878787878787</v>
      </c>
      <c r="W29" s="10">
        <v>2</v>
      </c>
      <c r="X29" s="62">
        <v>1.2121212121212099</v>
      </c>
      <c r="Y29" s="10">
        <v>8</v>
      </c>
      <c r="Z29" s="62">
        <v>4.8484848484848504</v>
      </c>
      <c r="AA29" s="69">
        <f t="shared" si="4"/>
        <v>6.0606060606060608E-2</v>
      </c>
      <c r="AB29" s="10">
        <v>6</v>
      </c>
      <c r="AC29" s="69">
        <v>3.6363636363636397E-2</v>
      </c>
      <c r="AD29" s="11"/>
      <c r="AE29" s="37">
        <v>3.0321212121212122</v>
      </c>
    </row>
    <row r="30" spans="1:31">
      <c r="A30" s="8" t="s">
        <v>62</v>
      </c>
      <c r="B30" s="8" t="s">
        <v>62</v>
      </c>
      <c r="C30" s="12">
        <f t="shared" si="0"/>
        <v>325</v>
      </c>
      <c r="D30" s="9">
        <v>91</v>
      </c>
      <c r="E30" s="63">
        <v>28</v>
      </c>
      <c r="F30" s="10">
        <v>56</v>
      </c>
      <c r="G30" s="63">
        <v>17.230769230769202</v>
      </c>
      <c r="H30" s="69">
        <f t="shared" si="5"/>
        <v>0.4523076923076923</v>
      </c>
      <c r="I30" s="10">
        <v>44</v>
      </c>
      <c r="J30" s="63">
        <v>13.538461538461499</v>
      </c>
      <c r="K30" s="10">
        <v>48</v>
      </c>
      <c r="L30" s="63">
        <v>14.7692307692308</v>
      </c>
      <c r="M30" s="10">
        <v>23</v>
      </c>
      <c r="N30" s="63">
        <v>7.0769230769230802</v>
      </c>
      <c r="O30" s="69">
        <f t="shared" si="2"/>
        <v>0.35384615384615387</v>
      </c>
      <c r="P30" s="10">
        <v>17</v>
      </c>
      <c r="Q30" s="63">
        <v>5.2307692307692299</v>
      </c>
      <c r="R30" s="10">
        <v>21</v>
      </c>
      <c r="S30" s="63">
        <v>6.4615384615384599</v>
      </c>
      <c r="T30" s="10">
        <v>10</v>
      </c>
      <c r="U30" s="63">
        <v>3.0769230769230802</v>
      </c>
      <c r="V30" s="69">
        <f t="shared" si="3"/>
        <v>0.14769230769230771</v>
      </c>
      <c r="W30" s="10">
        <v>4</v>
      </c>
      <c r="X30" s="63">
        <v>1.2307692307692299</v>
      </c>
      <c r="Y30" s="10">
        <v>1</v>
      </c>
      <c r="Z30" s="63">
        <v>0.30769230769230799</v>
      </c>
      <c r="AA30" s="69">
        <f t="shared" si="4"/>
        <v>1.5384615384615385E-2</v>
      </c>
      <c r="AB30" s="10">
        <v>10</v>
      </c>
      <c r="AC30" s="69">
        <v>3.0769230769230802E-2</v>
      </c>
      <c r="AD30" s="11"/>
      <c r="AE30" s="37">
        <v>3.1593846153846155</v>
      </c>
    </row>
    <row r="31" spans="1:31">
      <c r="A31" s="8" t="s">
        <v>63</v>
      </c>
      <c r="B31" s="8" t="s">
        <v>64</v>
      </c>
      <c r="C31" s="12">
        <f t="shared" si="0"/>
        <v>49</v>
      </c>
      <c r="D31" s="13">
        <v>26</v>
      </c>
      <c r="E31" s="63">
        <v>53.061224489795897</v>
      </c>
      <c r="F31" s="10">
        <v>10</v>
      </c>
      <c r="G31" s="63">
        <v>20.408163265306101</v>
      </c>
      <c r="H31" s="69">
        <f t="shared" si="5"/>
        <v>0.73469387755102045</v>
      </c>
      <c r="I31" s="10">
        <v>1</v>
      </c>
      <c r="J31" s="63">
        <v>2.0408163265306101</v>
      </c>
      <c r="K31" s="10">
        <v>4</v>
      </c>
      <c r="L31" s="63">
        <v>8.1632653061224492</v>
      </c>
      <c r="M31" s="10">
        <v>5</v>
      </c>
      <c r="N31" s="63">
        <v>10.2040816326531</v>
      </c>
      <c r="O31" s="69">
        <f t="shared" si="2"/>
        <v>0.20408163265306123</v>
      </c>
      <c r="P31" s="10">
        <v>1</v>
      </c>
      <c r="Q31" s="63">
        <v>2.0408163265306101</v>
      </c>
      <c r="R31" s="10">
        <v>2</v>
      </c>
      <c r="S31" s="63">
        <v>4.0816326530612201</v>
      </c>
      <c r="T31" s="10">
        <v>0</v>
      </c>
      <c r="U31" s="63">
        <v>0</v>
      </c>
      <c r="V31" s="69">
        <f t="shared" si="3"/>
        <v>6.1224489795918366E-2</v>
      </c>
      <c r="W31" s="10">
        <v>0</v>
      </c>
      <c r="X31" s="63">
        <v>0</v>
      </c>
      <c r="Y31" s="10">
        <v>0</v>
      </c>
      <c r="Z31" s="63">
        <v>0</v>
      </c>
      <c r="AA31" s="69">
        <f t="shared" si="4"/>
        <v>0</v>
      </c>
      <c r="AB31" s="10">
        <v>0</v>
      </c>
      <c r="AC31" s="69">
        <v>0</v>
      </c>
      <c r="AD31" s="11"/>
      <c r="AE31" s="37">
        <v>3.593877551020408</v>
      </c>
    </row>
    <row r="32" spans="1:31">
      <c r="A32" s="8" t="s">
        <v>65</v>
      </c>
      <c r="B32" s="8" t="s">
        <v>66</v>
      </c>
      <c r="C32" s="12">
        <f t="shared" si="0"/>
        <v>445</v>
      </c>
      <c r="D32" s="13">
        <v>257</v>
      </c>
      <c r="E32" s="63">
        <v>57.752808988764002</v>
      </c>
      <c r="F32" s="10">
        <v>77</v>
      </c>
      <c r="G32" s="63">
        <v>17.303370786516901</v>
      </c>
      <c r="H32" s="69">
        <f t="shared" si="5"/>
        <v>0.75056179775280896</v>
      </c>
      <c r="I32" s="10">
        <v>37</v>
      </c>
      <c r="J32" s="63">
        <v>8.31460674157303</v>
      </c>
      <c r="K32" s="10">
        <v>29</v>
      </c>
      <c r="L32" s="63">
        <v>6.5168539325842696</v>
      </c>
      <c r="M32" s="10">
        <v>20</v>
      </c>
      <c r="N32" s="63">
        <v>4.4943820224719104</v>
      </c>
      <c r="O32" s="69">
        <f t="shared" si="2"/>
        <v>0.19325842696629214</v>
      </c>
      <c r="P32" s="10">
        <v>3</v>
      </c>
      <c r="Q32" s="63">
        <v>0.67415730337078605</v>
      </c>
      <c r="R32" s="10">
        <v>6</v>
      </c>
      <c r="S32" s="63">
        <v>1.3483146067415701</v>
      </c>
      <c r="T32" s="10">
        <v>5</v>
      </c>
      <c r="U32" s="63">
        <v>1.1235955056179801</v>
      </c>
      <c r="V32" s="69">
        <f t="shared" si="3"/>
        <v>3.1460674157303373E-2</v>
      </c>
      <c r="W32" s="10">
        <v>0</v>
      </c>
      <c r="X32" s="63">
        <v>0</v>
      </c>
      <c r="Y32" s="10">
        <v>2</v>
      </c>
      <c r="Z32" s="63">
        <v>0.449438202247191</v>
      </c>
      <c r="AA32" s="69">
        <f t="shared" si="4"/>
        <v>4.4943820224719105E-3</v>
      </c>
      <c r="AB32" s="10">
        <v>9</v>
      </c>
      <c r="AC32" s="69">
        <v>2.0224719101123601E-2</v>
      </c>
      <c r="AD32" s="11"/>
      <c r="AE32" s="37">
        <v>3.6076404494382022</v>
      </c>
    </row>
    <row r="33" spans="1:31">
      <c r="A33" s="8" t="s">
        <v>67</v>
      </c>
      <c r="B33" s="8" t="s">
        <v>68</v>
      </c>
      <c r="C33" s="12">
        <f t="shared" si="0"/>
        <v>378</v>
      </c>
      <c r="D33" s="9">
        <v>97</v>
      </c>
      <c r="E33" s="63">
        <v>25.6613756613757</v>
      </c>
      <c r="F33" s="10">
        <v>51</v>
      </c>
      <c r="G33" s="63">
        <v>13.492063492063499</v>
      </c>
      <c r="H33" s="69">
        <f t="shared" si="5"/>
        <v>0.39153439153439151</v>
      </c>
      <c r="I33" s="10">
        <v>39</v>
      </c>
      <c r="J33" s="63">
        <v>10.3174603174603</v>
      </c>
      <c r="K33" s="10">
        <v>40</v>
      </c>
      <c r="L33" s="63">
        <v>10.5820105820106</v>
      </c>
      <c r="M33" s="10">
        <v>26</v>
      </c>
      <c r="N33" s="63">
        <v>6.8783068783068799</v>
      </c>
      <c r="O33" s="69">
        <f t="shared" si="2"/>
        <v>0.27777777777777779</v>
      </c>
      <c r="P33" s="10">
        <v>28</v>
      </c>
      <c r="Q33" s="63">
        <v>7.4074074074074101</v>
      </c>
      <c r="R33" s="10">
        <v>31</v>
      </c>
      <c r="S33" s="63">
        <v>8.2010582010581992</v>
      </c>
      <c r="T33" s="10">
        <v>19</v>
      </c>
      <c r="U33" s="63">
        <v>5.0264550264550296</v>
      </c>
      <c r="V33" s="69">
        <f t="shared" si="3"/>
        <v>0.20634920634920634</v>
      </c>
      <c r="W33" s="10">
        <v>12</v>
      </c>
      <c r="X33" s="63">
        <v>3.17460317460317</v>
      </c>
      <c r="Y33" s="10">
        <v>25</v>
      </c>
      <c r="Z33" s="63">
        <v>6.6137566137566104</v>
      </c>
      <c r="AA33" s="69">
        <f t="shared" si="4"/>
        <v>9.7883597883597878E-2</v>
      </c>
      <c r="AB33" s="10">
        <v>10</v>
      </c>
      <c r="AC33" s="69">
        <v>2.6455026455026499E-2</v>
      </c>
      <c r="AD33" s="11"/>
      <c r="AE33" s="37">
        <v>2.8965608465608468</v>
      </c>
    </row>
    <row r="34" spans="1:31">
      <c r="A34" s="8" t="s">
        <v>52</v>
      </c>
      <c r="B34" s="8" t="s">
        <v>69</v>
      </c>
      <c r="C34" s="12">
        <f t="shared" si="0"/>
        <v>742</v>
      </c>
      <c r="D34" s="9">
        <v>252</v>
      </c>
      <c r="E34" s="63">
        <v>33.962264150943398</v>
      </c>
      <c r="F34" s="10">
        <v>155</v>
      </c>
      <c r="G34" s="63">
        <v>20.889487870619899</v>
      </c>
      <c r="H34" s="69">
        <f t="shared" si="5"/>
        <v>0.54851752021563338</v>
      </c>
      <c r="I34" s="10">
        <v>94</v>
      </c>
      <c r="J34" s="63">
        <v>12.668463611859799</v>
      </c>
      <c r="K34" s="10">
        <v>86</v>
      </c>
      <c r="L34" s="63">
        <v>11.590296495956901</v>
      </c>
      <c r="M34" s="10">
        <v>53</v>
      </c>
      <c r="N34" s="63">
        <v>7.1428571428571397</v>
      </c>
      <c r="O34" s="69">
        <f t="shared" si="2"/>
        <v>0.31401617250673852</v>
      </c>
      <c r="P34" s="10">
        <v>35</v>
      </c>
      <c r="Q34" s="63">
        <v>4.7169811320754702</v>
      </c>
      <c r="R34" s="10">
        <v>19</v>
      </c>
      <c r="S34" s="63">
        <v>2.56064690026954</v>
      </c>
      <c r="T34" s="10">
        <v>17</v>
      </c>
      <c r="U34" s="63">
        <v>2.2911051212937998</v>
      </c>
      <c r="V34" s="69">
        <f t="shared" si="3"/>
        <v>9.5687331536388143E-2</v>
      </c>
      <c r="W34" s="10">
        <v>1</v>
      </c>
      <c r="X34" s="63">
        <v>0.134770889487871</v>
      </c>
      <c r="Y34" s="10">
        <v>8</v>
      </c>
      <c r="Z34" s="63">
        <v>1.07816711590297</v>
      </c>
      <c r="AA34" s="69">
        <f t="shared" si="4"/>
        <v>1.2129380053908356E-2</v>
      </c>
      <c r="AB34" s="10">
        <v>22</v>
      </c>
      <c r="AC34" s="69">
        <v>2.9649595687331498E-2</v>
      </c>
      <c r="AD34" s="11"/>
      <c r="AE34" s="37">
        <v>3.3012129380053907</v>
      </c>
    </row>
    <row r="35" spans="1:31">
      <c r="A35" s="8" t="s">
        <v>33</v>
      </c>
      <c r="B35" s="8" t="s">
        <v>70</v>
      </c>
      <c r="C35" s="12">
        <f t="shared" si="0"/>
        <v>163</v>
      </c>
      <c r="D35" s="9">
        <v>77</v>
      </c>
      <c r="E35" s="63">
        <v>47.239263803680998</v>
      </c>
      <c r="F35" s="10">
        <v>33</v>
      </c>
      <c r="G35" s="63">
        <v>20.245398773006102</v>
      </c>
      <c r="H35" s="69">
        <f t="shared" si="5"/>
        <v>0.67484662576687116</v>
      </c>
      <c r="I35" s="10">
        <v>16</v>
      </c>
      <c r="J35" s="63">
        <v>9.8159509202454007</v>
      </c>
      <c r="K35" s="10">
        <v>11</v>
      </c>
      <c r="L35" s="63">
        <v>6.74846625766871</v>
      </c>
      <c r="M35" s="10">
        <v>8</v>
      </c>
      <c r="N35" s="63">
        <v>4.9079754601227004</v>
      </c>
      <c r="O35" s="69">
        <f t="shared" si="2"/>
        <v>0.21472392638036811</v>
      </c>
      <c r="P35" s="10">
        <v>3</v>
      </c>
      <c r="Q35" s="63">
        <v>1.8404907975460101</v>
      </c>
      <c r="R35" s="10">
        <v>8</v>
      </c>
      <c r="S35" s="63">
        <v>4.9079754601227004</v>
      </c>
      <c r="T35" s="10">
        <v>2</v>
      </c>
      <c r="U35" s="63">
        <v>1.22699386503067</v>
      </c>
      <c r="V35" s="69">
        <f t="shared" si="3"/>
        <v>7.9754601226993863E-2</v>
      </c>
      <c r="W35" s="10">
        <v>0</v>
      </c>
      <c r="X35" s="63">
        <v>0</v>
      </c>
      <c r="Y35" s="10">
        <v>2</v>
      </c>
      <c r="Z35" s="63">
        <v>1.22699386503067</v>
      </c>
      <c r="AA35" s="69">
        <f t="shared" si="4"/>
        <v>1.2269938650306749E-2</v>
      </c>
      <c r="AB35" s="10">
        <v>3</v>
      </c>
      <c r="AC35" s="69">
        <v>1.84049079754601E-2</v>
      </c>
      <c r="AD35" s="11"/>
      <c r="AE35" s="37">
        <v>3.4711656441717791</v>
      </c>
    </row>
    <row r="36" spans="1:31">
      <c r="A36" s="8" t="s">
        <v>39</v>
      </c>
      <c r="B36" s="8" t="s">
        <v>71</v>
      </c>
      <c r="C36" s="12">
        <f t="shared" si="0"/>
        <v>63</v>
      </c>
      <c r="D36" s="9">
        <v>8</v>
      </c>
      <c r="E36" s="63">
        <v>12.698412698412699</v>
      </c>
      <c r="F36" s="10">
        <v>8</v>
      </c>
      <c r="G36" s="63">
        <v>12.698412698412699</v>
      </c>
      <c r="H36" s="69">
        <f t="shared" si="5"/>
        <v>0.25396825396825395</v>
      </c>
      <c r="I36" s="10">
        <v>6</v>
      </c>
      <c r="J36" s="63">
        <v>9.5238095238095202</v>
      </c>
      <c r="K36" s="10">
        <v>11</v>
      </c>
      <c r="L36" s="63">
        <v>17.460317460317501</v>
      </c>
      <c r="M36" s="10">
        <v>5</v>
      </c>
      <c r="N36" s="63">
        <v>7.9365079365079403</v>
      </c>
      <c r="O36" s="69">
        <f t="shared" si="2"/>
        <v>0.34920634920634919</v>
      </c>
      <c r="P36" s="10">
        <v>0</v>
      </c>
      <c r="Q36" s="63">
        <v>0</v>
      </c>
      <c r="R36" s="10">
        <v>5</v>
      </c>
      <c r="S36" s="63">
        <v>7.9365079365079403</v>
      </c>
      <c r="T36" s="10">
        <v>8</v>
      </c>
      <c r="U36" s="63">
        <v>12.698412698412699</v>
      </c>
      <c r="V36" s="69">
        <f t="shared" si="3"/>
        <v>0.20634920634920634</v>
      </c>
      <c r="W36" s="10">
        <v>5</v>
      </c>
      <c r="X36" s="63">
        <v>7.9365079365079403</v>
      </c>
      <c r="Y36" s="10">
        <v>3</v>
      </c>
      <c r="Z36" s="63">
        <v>4.7619047619047601</v>
      </c>
      <c r="AA36" s="69">
        <f t="shared" si="4"/>
        <v>0.12698412698412698</v>
      </c>
      <c r="AB36" s="10">
        <v>4</v>
      </c>
      <c r="AC36" s="69">
        <v>6.3492063492063502E-2</v>
      </c>
      <c r="AD36" s="11"/>
      <c r="AE36" s="37">
        <v>2.5555555555555554</v>
      </c>
    </row>
    <row r="37" spans="1:31">
      <c r="A37" s="8"/>
      <c r="B37" s="8" t="s">
        <v>72</v>
      </c>
      <c r="C37" s="12">
        <f t="shared" si="0"/>
        <v>48</v>
      </c>
      <c r="D37" s="9">
        <v>9</v>
      </c>
      <c r="E37" s="63">
        <v>18.75</v>
      </c>
      <c r="F37" s="10">
        <v>2</v>
      </c>
      <c r="G37" s="63">
        <v>4.1666666666666696</v>
      </c>
      <c r="H37" s="69">
        <f t="shared" si="5"/>
        <v>0.22916666666666666</v>
      </c>
      <c r="I37" s="10">
        <v>2</v>
      </c>
      <c r="J37" s="63">
        <v>4.1666666666666696</v>
      </c>
      <c r="K37" s="10">
        <v>3</v>
      </c>
      <c r="L37" s="63">
        <v>6.25</v>
      </c>
      <c r="M37" s="10">
        <v>5</v>
      </c>
      <c r="N37" s="63">
        <v>10.4166666666667</v>
      </c>
      <c r="O37" s="69">
        <f t="shared" si="2"/>
        <v>0.20833333333333334</v>
      </c>
      <c r="P37" s="10">
        <v>1</v>
      </c>
      <c r="Q37" s="63">
        <v>2.0833333333333299</v>
      </c>
      <c r="R37" s="10">
        <v>6</v>
      </c>
      <c r="S37" s="63">
        <v>12.5</v>
      </c>
      <c r="T37" s="10">
        <v>1</v>
      </c>
      <c r="U37" s="63">
        <v>2.0833333333333299</v>
      </c>
      <c r="V37" s="69">
        <f t="shared" si="3"/>
        <v>0.16666666666666666</v>
      </c>
      <c r="W37" s="10">
        <v>4</v>
      </c>
      <c r="X37" s="63">
        <v>8.3333333333333304</v>
      </c>
      <c r="Y37" s="10">
        <v>7</v>
      </c>
      <c r="Z37" s="63">
        <v>14.5833333333333</v>
      </c>
      <c r="AA37" s="69">
        <f t="shared" si="4"/>
        <v>0.22916666666666666</v>
      </c>
      <c r="AB37" s="10">
        <v>8</v>
      </c>
      <c r="AC37" s="69">
        <v>0.16666666666666699</v>
      </c>
      <c r="AD37" s="11"/>
      <c r="AE37" s="37">
        <v>2.0979166666666669</v>
      </c>
    </row>
    <row r="38" spans="1:31">
      <c r="A38" s="8" t="s">
        <v>73</v>
      </c>
      <c r="B38" s="8" t="s">
        <v>73</v>
      </c>
      <c r="C38" s="12">
        <f t="shared" si="0"/>
        <v>375</v>
      </c>
      <c r="D38" s="9">
        <v>123</v>
      </c>
      <c r="E38" s="63">
        <v>32.799999999999997</v>
      </c>
      <c r="F38" s="10">
        <v>53</v>
      </c>
      <c r="G38" s="63">
        <v>14.133333333333301</v>
      </c>
      <c r="H38" s="69">
        <f t="shared" si="5"/>
        <v>0.46933333333333332</v>
      </c>
      <c r="I38" s="10">
        <v>39</v>
      </c>
      <c r="J38" s="63">
        <v>10.4</v>
      </c>
      <c r="K38" s="10">
        <v>54</v>
      </c>
      <c r="L38" s="63">
        <v>14.4</v>
      </c>
      <c r="M38" s="10">
        <v>27</v>
      </c>
      <c r="N38" s="63">
        <v>7.2</v>
      </c>
      <c r="O38" s="69">
        <f t="shared" si="2"/>
        <v>0.32</v>
      </c>
      <c r="P38" s="10">
        <v>19</v>
      </c>
      <c r="Q38" s="63">
        <v>5.06666666666667</v>
      </c>
      <c r="R38" s="10">
        <v>19</v>
      </c>
      <c r="S38" s="63">
        <v>5.06666666666667</v>
      </c>
      <c r="T38" s="10">
        <v>11</v>
      </c>
      <c r="U38" s="63">
        <v>2.93333333333333</v>
      </c>
      <c r="V38" s="69">
        <f t="shared" si="3"/>
        <v>0.13066666666666665</v>
      </c>
      <c r="W38" s="10">
        <v>4</v>
      </c>
      <c r="X38" s="63">
        <v>1.06666666666667</v>
      </c>
      <c r="Y38" s="10">
        <v>13</v>
      </c>
      <c r="Z38" s="63">
        <v>3.4666666666666699</v>
      </c>
      <c r="AA38" s="69">
        <f t="shared" si="4"/>
        <v>4.5333333333333337E-2</v>
      </c>
      <c r="AB38" s="10">
        <v>13</v>
      </c>
      <c r="AC38" s="69">
        <v>3.46666666666667E-2</v>
      </c>
      <c r="AD38" s="11"/>
      <c r="AE38" s="37">
        <v>3.1208</v>
      </c>
    </row>
    <row r="39" spans="1:31">
      <c r="A39" s="8" t="s">
        <v>39</v>
      </c>
      <c r="B39" s="8" t="s">
        <v>74</v>
      </c>
      <c r="C39" s="12">
        <f t="shared" si="0"/>
        <v>43</v>
      </c>
      <c r="D39" s="9">
        <v>17</v>
      </c>
      <c r="E39" s="63">
        <v>39.534883720930203</v>
      </c>
      <c r="F39" s="10">
        <v>4</v>
      </c>
      <c r="G39" s="63">
        <v>9.3023255813953494</v>
      </c>
      <c r="H39" s="69">
        <f t="shared" si="5"/>
        <v>0.48837209302325579</v>
      </c>
      <c r="I39" s="10">
        <v>3</v>
      </c>
      <c r="J39" s="63">
        <v>6.9767441860465098</v>
      </c>
      <c r="K39" s="10">
        <v>2</v>
      </c>
      <c r="L39" s="63">
        <v>4.6511627906976702</v>
      </c>
      <c r="M39" s="10">
        <v>3</v>
      </c>
      <c r="N39" s="63">
        <v>6.9767441860465098</v>
      </c>
      <c r="O39" s="69">
        <f t="shared" si="2"/>
        <v>0.18604651162790697</v>
      </c>
      <c r="P39" s="10">
        <v>2</v>
      </c>
      <c r="Q39" s="63">
        <v>4.6511627906976702</v>
      </c>
      <c r="R39" s="10">
        <v>4</v>
      </c>
      <c r="S39" s="63">
        <v>9.3023255813953494</v>
      </c>
      <c r="T39" s="10">
        <v>4</v>
      </c>
      <c r="U39" s="63">
        <v>9.3023255813953494</v>
      </c>
      <c r="V39" s="69">
        <f t="shared" si="3"/>
        <v>0.23255813953488372</v>
      </c>
      <c r="W39" s="10">
        <v>1</v>
      </c>
      <c r="X39" s="63">
        <v>2.32558139534884</v>
      </c>
      <c r="Y39" s="10">
        <v>1</v>
      </c>
      <c r="Z39" s="63">
        <v>2.32558139534884</v>
      </c>
      <c r="AA39" s="69">
        <f t="shared" si="4"/>
        <v>4.6511627906976744E-2</v>
      </c>
      <c r="AB39" s="10">
        <v>2</v>
      </c>
      <c r="AC39" s="69">
        <v>4.6511627906976702E-2</v>
      </c>
      <c r="AD39" s="11"/>
      <c r="AE39" s="37">
        <v>2.9883720930232558</v>
      </c>
    </row>
    <row r="40" spans="1:31">
      <c r="A40" s="8" t="s">
        <v>73</v>
      </c>
      <c r="B40" s="8" t="s">
        <v>75</v>
      </c>
      <c r="C40" s="12">
        <f t="shared" si="0"/>
        <v>123</v>
      </c>
      <c r="D40" s="9">
        <v>45</v>
      </c>
      <c r="E40" s="63">
        <v>36.585365853658502</v>
      </c>
      <c r="F40" s="10">
        <v>18</v>
      </c>
      <c r="G40" s="63">
        <v>14.634146341463399</v>
      </c>
      <c r="H40" s="69">
        <f t="shared" si="5"/>
        <v>0.51219512195121952</v>
      </c>
      <c r="I40" s="10">
        <v>8</v>
      </c>
      <c r="J40" s="63">
        <v>6.5040650406504099</v>
      </c>
      <c r="K40" s="10">
        <v>11</v>
      </c>
      <c r="L40" s="63">
        <v>8.9430894308943092</v>
      </c>
      <c r="M40" s="10">
        <v>7</v>
      </c>
      <c r="N40" s="63">
        <v>5.6910569105691096</v>
      </c>
      <c r="O40" s="69">
        <f t="shared" si="2"/>
        <v>0.21138211382113822</v>
      </c>
      <c r="P40" s="10">
        <v>10</v>
      </c>
      <c r="Q40" s="63">
        <v>8.1300813008130106</v>
      </c>
      <c r="R40" s="10">
        <v>9</v>
      </c>
      <c r="S40" s="63">
        <v>7.3170731707317103</v>
      </c>
      <c r="T40" s="10">
        <v>7</v>
      </c>
      <c r="U40" s="63">
        <v>5.6910569105691096</v>
      </c>
      <c r="V40" s="69">
        <f t="shared" si="3"/>
        <v>0.21138211382113822</v>
      </c>
      <c r="W40" s="10">
        <v>3</v>
      </c>
      <c r="X40" s="63">
        <v>2.4390243902439002</v>
      </c>
      <c r="Y40" s="10">
        <v>4</v>
      </c>
      <c r="Z40" s="63">
        <v>3.2520325203252001</v>
      </c>
      <c r="AA40" s="69">
        <f t="shared" si="4"/>
        <v>5.6910569105691054E-2</v>
      </c>
      <c r="AB40" s="10">
        <v>1</v>
      </c>
      <c r="AC40" s="69">
        <v>8.1300813008130107E-3</v>
      </c>
      <c r="AD40" s="11"/>
      <c r="AE40" s="37">
        <v>3.1357723577235772</v>
      </c>
    </row>
    <row r="41" spans="1:31">
      <c r="A41" s="8" t="s">
        <v>50</v>
      </c>
      <c r="B41" s="8" t="s">
        <v>76</v>
      </c>
      <c r="C41" s="12">
        <f t="shared" si="0"/>
        <v>20</v>
      </c>
      <c r="D41" s="9">
        <v>8</v>
      </c>
      <c r="E41" s="63">
        <v>40</v>
      </c>
      <c r="F41" s="10">
        <v>5</v>
      </c>
      <c r="G41" s="63">
        <v>25</v>
      </c>
      <c r="H41" s="69">
        <f t="shared" si="5"/>
        <v>0.65</v>
      </c>
      <c r="I41" s="10">
        <v>2</v>
      </c>
      <c r="J41" s="63">
        <v>10</v>
      </c>
      <c r="K41" s="10">
        <v>1</v>
      </c>
      <c r="L41" s="63">
        <v>5</v>
      </c>
      <c r="M41" s="10">
        <v>1</v>
      </c>
      <c r="N41" s="63">
        <v>5</v>
      </c>
      <c r="O41" s="69">
        <f t="shared" si="2"/>
        <v>0.2</v>
      </c>
      <c r="P41" s="10">
        <v>1</v>
      </c>
      <c r="Q41" s="63">
        <v>5</v>
      </c>
      <c r="R41" s="10">
        <v>1</v>
      </c>
      <c r="S41" s="63">
        <v>5</v>
      </c>
      <c r="T41" s="10">
        <v>0</v>
      </c>
      <c r="U41" s="63">
        <v>0</v>
      </c>
      <c r="V41" s="69">
        <f t="shared" si="3"/>
        <v>0.1</v>
      </c>
      <c r="W41" s="10">
        <v>0</v>
      </c>
      <c r="X41" s="63">
        <v>0</v>
      </c>
      <c r="Y41" s="10">
        <v>1</v>
      </c>
      <c r="Z41" s="63">
        <v>5</v>
      </c>
      <c r="AA41" s="69">
        <f t="shared" si="4"/>
        <v>0.05</v>
      </c>
      <c r="AB41" s="10">
        <v>0</v>
      </c>
      <c r="AC41" s="69">
        <v>0</v>
      </c>
      <c r="AD41" s="11"/>
      <c r="AE41" s="37">
        <v>3.4049999999999998</v>
      </c>
    </row>
    <row r="42" spans="1:31">
      <c r="A42" s="8" t="s">
        <v>77</v>
      </c>
      <c r="B42" s="8" t="s">
        <v>78</v>
      </c>
      <c r="C42" s="12"/>
      <c r="D42" s="9">
        <v>11</v>
      </c>
      <c r="E42" s="62">
        <v>44</v>
      </c>
      <c r="F42" s="10">
        <v>8</v>
      </c>
      <c r="G42" s="62">
        <v>32</v>
      </c>
      <c r="H42" s="69"/>
      <c r="I42" s="10">
        <v>1</v>
      </c>
      <c r="J42" s="62">
        <v>4</v>
      </c>
      <c r="K42" s="10">
        <v>3</v>
      </c>
      <c r="L42" s="62">
        <v>12</v>
      </c>
      <c r="M42" s="10">
        <v>1</v>
      </c>
      <c r="N42" s="62">
        <v>4</v>
      </c>
      <c r="O42" s="69"/>
      <c r="P42" s="10">
        <v>0</v>
      </c>
      <c r="Q42" s="62">
        <v>0</v>
      </c>
      <c r="R42" s="10">
        <v>0</v>
      </c>
      <c r="S42" s="62">
        <v>0</v>
      </c>
      <c r="T42" s="10">
        <v>0</v>
      </c>
      <c r="U42" s="62">
        <v>0</v>
      </c>
      <c r="V42" s="69"/>
      <c r="W42" s="10">
        <v>0</v>
      </c>
      <c r="X42" s="62">
        <v>0</v>
      </c>
      <c r="Y42" s="10">
        <v>0</v>
      </c>
      <c r="Z42" s="62">
        <v>0</v>
      </c>
      <c r="AA42" s="69"/>
      <c r="AB42" s="10">
        <v>1</v>
      </c>
      <c r="AC42" s="69">
        <v>0.04</v>
      </c>
      <c r="AD42" s="11"/>
      <c r="AE42" s="37">
        <v>3.544</v>
      </c>
    </row>
    <row r="43" spans="1:31">
      <c r="A43" s="8" t="s">
        <v>79</v>
      </c>
      <c r="B43" s="8" t="s">
        <v>80</v>
      </c>
      <c r="C43" s="12">
        <f t="shared" si="0"/>
        <v>374</v>
      </c>
      <c r="D43" s="9">
        <v>94</v>
      </c>
      <c r="E43" s="63">
        <v>25.133689839572199</v>
      </c>
      <c r="F43" s="10">
        <v>52</v>
      </c>
      <c r="G43" s="63">
        <v>13.903743315508001</v>
      </c>
      <c r="H43" s="69">
        <f t="shared" si="5"/>
        <v>0.39037433155080214</v>
      </c>
      <c r="I43" s="10">
        <v>52</v>
      </c>
      <c r="J43" s="63">
        <v>13.903743315508001</v>
      </c>
      <c r="K43" s="10">
        <v>57</v>
      </c>
      <c r="L43" s="63">
        <v>15.2406417112299</v>
      </c>
      <c r="M43" s="10">
        <v>31</v>
      </c>
      <c r="N43" s="63">
        <v>8.2887700534759396</v>
      </c>
      <c r="O43" s="69">
        <f t="shared" si="2"/>
        <v>0.37433155080213903</v>
      </c>
      <c r="P43" s="10">
        <v>26</v>
      </c>
      <c r="Q43" s="63">
        <v>6.9518716577540101</v>
      </c>
      <c r="R43" s="10">
        <v>19</v>
      </c>
      <c r="S43" s="63">
        <v>5.0802139037433198</v>
      </c>
      <c r="T43" s="10">
        <v>15</v>
      </c>
      <c r="U43" s="63">
        <v>4.0106951871657799</v>
      </c>
      <c r="V43" s="69">
        <f t="shared" si="3"/>
        <v>0.16042780748663102</v>
      </c>
      <c r="W43" s="10">
        <v>5</v>
      </c>
      <c r="X43" s="63">
        <v>1.33689839572193</v>
      </c>
      <c r="Y43" s="10">
        <v>9</v>
      </c>
      <c r="Z43" s="63">
        <v>2.40641711229947</v>
      </c>
      <c r="AA43" s="69">
        <f t="shared" si="4"/>
        <v>3.7433155080213901E-2</v>
      </c>
      <c r="AB43" s="10">
        <v>14</v>
      </c>
      <c r="AC43" s="69">
        <v>3.7433155080213901E-2</v>
      </c>
      <c r="AD43" s="11"/>
      <c r="AE43" s="37">
        <v>3.0307486631016043</v>
      </c>
    </row>
    <row r="44" spans="1:31">
      <c r="A44" s="8" t="s">
        <v>35</v>
      </c>
      <c r="B44" s="8" t="s">
        <v>81</v>
      </c>
      <c r="C44" s="12">
        <f t="shared" si="0"/>
        <v>343</v>
      </c>
      <c r="D44" s="9">
        <v>47</v>
      </c>
      <c r="E44" s="63">
        <v>13.702623906705499</v>
      </c>
      <c r="F44" s="10">
        <v>51</v>
      </c>
      <c r="G44" s="63">
        <v>14.868804664722999</v>
      </c>
      <c r="H44" s="69">
        <f t="shared" si="5"/>
        <v>0.2857142857142857</v>
      </c>
      <c r="I44" s="10">
        <v>46</v>
      </c>
      <c r="J44" s="63">
        <v>13.4110787172012</v>
      </c>
      <c r="K44" s="10">
        <v>69</v>
      </c>
      <c r="L44" s="63">
        <v>20.1166180758017</v>
      </c>
      <c r="M44" s="10">
        <v>37</v>
      </c>
      <c r="N44" s="63">
        <v>10.7871720116618</v>
      </c>
      <c r="O44" s="69">
        <f t="shared" si="2"/>
        <v>0.44314868804664725</v>
      </c>
      <c r="P44" s="10">
        <v>19</v>
      </c>
      <c r="Q44" s="63">
        <v>5.5393586005830899</v>
      </c>
      <c r="R44" s="10">
        <v>20</v>
      </c>
      <c r="S44" s="63">
        <v>5.8309037900874596</v>
      </c>
      <c r="T44" s="10">
        <v>10</v>
      </c>
      <c r="U44" s="63">
        <v>2.9154518950437298</v>
      </c>
      <c r="V44" s="69">
        <f t="shared" si="3"/>
        <v>0.14285714285714285</v>
      </c>
      <c r="W44" s="10">
        <v>9</v>
      </c>
      <c r="X44" s="63">
        <v>2.6239067055393601</v>
      </c>
      <c r="Y44" s="10">
        <v>19</v>
      </c>
      <c r="Z44" s="63">
        <v>5.5393586005830899</v>
      </c>
      <c r="AA44" s="69">
        <f t="shared" si="4"/>
        <v>8.1632653061224483E-2</v>
      </c>
      <c r="AB44" s="10">
        <v>16</v>
      </c>
      <c r="AC44" s="69">
        <v>4.6647230320699701E-2</v>
      </c>
      <c r="AD44" s="11"/>
      <c r="AE44" s="37">
        <v>2.8186588921282798</v>
      </c>
    </row>
    <row r="45" spans="1:31">
      <c r="A45" s="8"/>
      <c r="B45" s="8" t="s">
        <v>82</v>
      </c>
      <c r="C45" s="12">
        <f t="shared" si="0"/>
        <v>66</v>
      </c>
      <c r="D45" s="9">
        <v>57</v>
      </c>
      <c r="E45" s="63">
        <v>86.363636363636402</v>
      </c>
      <c r="F45" s="10">
        <v>5</v>
      </c>
      <c r="G45" s="63">
        <v>7.5757575757575797</v>
      </c>
      <c r="H45" s="69">
        <f t="shared" si="5"/>
        <v>0.93939393939393945</v>
      </c>
      <c r="I45" s="10">
        <v>0</v>
      </c>
      <c r="J45" s="63">
        <v>0</v>
      </c>
      <c r="K45" s="10">
        <v>2</v>
      </c>
      <c r="L45" s="63">
        <v>3.0303030303030298</v>
      </c>
      <c r="M45" s="10">
        <v>1</v>
      </c>
      <c r="N45" s="63">
        <v>1.51515151515152</v>
      </c>
      <c r="O45" s="69">
        <f t="shared" si="2"/>
        <v>4.5454545454545456E-2</v>
      </c>
      <c r="P45" s="10">
        <v>0</v>
      </c>
      <c r="Q45" s="63">
        <v>0</v>
      </c>
      <c r="R45" s="10">
        <v>1</v>
      </c>
      <c r="S45" s="63">
        <v>1.51515151515152</v>
      </c>
      <c r="T45" s="10">
        <v>0</v>
      </c>
      <c r="U45" s="63">
        <v>0</v>
      </c>
      <c r="V45" s="69">
        <f t="shared" si="3"/>
        <v>1.5151515151515152E-2</v>
      </c>
      <c r="W45" s="10">
        <v>0</v>
      </c>
      <c r="X45" s="63">
        <v>0</v>
      </c>
      <c r="Y45" s="10">
        <v>0</v>
      </c>
      <c r="Z45" s="63">
        <v>0</v>
      </c>
      <c r="AA45" s="69">
        <f t="shared" si="4"/>
        <v>0</v>
      </c>
      <c r="AB45" s="10">
        <v>0</v>
      </c>
      <c r="AC45" s="69">
        <v>0</v>
      </c>
      <c r="AD45" s="11"/>
      <c r="AE45" s="37">
        <v>3.896969696969697</v>
      </c>
    </row>
    <row r="46" spans="1:31">
      <c r="A46" s="8"/>
      <c r="B46" s="8" t="s">
        <v>83</v>
      </c>
      <c r="C46" s="12">
        <f t="shared" si="0"/>
        <v>40</v>
      </c>
      <c r="D46" s="9">
        <v>31</v>
      </c>
      <c r="E46" s="63">
        <v>77.5</v>
      </c>
      <c r="F46" s="10">
        <v>3</v>
      </c>
      <c r="G46" s="63">
        <v>7.5</v>
      </c>
      <c r="H46" s="69">
        <f t="shared" si="5"/>
        <v>0.85</v>
      </c>
      <c r="I46" s="10">
        <v>4</v>
      </c>
      <c r="J46" s="63">
        <v>10</v>
      </c>
      <c r="K46" s="10">
        <v>2</v>
      </c>
      <c r="L46" s="63">
        <v>5</v>
      </c>
      <c r="M46" s="10">
        <v>0</v>
      </c>
      <c r="N46" s="63">
        <v>0</v>
      </c>
      <c r="O46" s="69">
        <f t="shared" si="2"/>
        <v>0.15</v>
      </c>
      <c r="P46" s="10">
        <v>0</v>
      </c>
      <c r="Q46" s="63">
        <v>0</v>
      </c>
      <c r="R46" s="10">
        <v>0</v>
      </c>
      <c r="S46" s="63">
        <v>0</v>
      </c>
      <c r="T46" s="10">
        <v>0</v>
      </c>
      <c r="U46" s="63">
        <v>0</v>
      </c>
      <c r="V46" s="69">
        <f t="shared" si="3"/>
        <v>0</v>
      </c>
      <c r="W46" s="10">
        <v>0</v>
      </c>
      <c r="X46" s="63">
        <v>0</v>
      </c>
      <c r="Y46" s="10">
        <v>0</v>
      </c>
      <c r="Z46" s="63">
        <v>0</v>
      </c>
      <c r="AA46" s="69">
        <f t="shared" si="4"/>
        <v>0</v>
      </c>
      <c r="AB46" s="10">
        <v>0</v>
      </c>
      <c r="AC46" s="69">
        <v>0</v>
      </c>
      <c r="AD46" s="11"/>
      <c r="AE46" s="37">
        <v>3.8574999999999999</v>
      </c>
    </row>
    <row r="47" spans="1:31">
      <c r="A47" s="8"/>
      <c r="B47" s="8" t="s">
        <v>84</v>
      </c>
      <c r="C47" s="12">
        <f t="shared" si="0"/>
        <v>100</v>
      </c>
      <c r="D47" s="9">
        <v>84</v>
      </c>
      <c r="E47" s="63">
        <v>84</v>
      </c>
      <c r="F47" s="10">
        <v>9</v>
      </c>
      <c r="G47" s="63">
        <v>9</v>
      </c>
      <c r="H47" s="69">
        <f t="shared" si="5"/>
        <v>0.93</v>
      </c>
      <c r="I47" s="10">
        <v>2</v>
      </c>
      <c r="J47" s="63">
        <v>2</v>
      </c>
      <c r="K47" s="10">
        <v>2</v>
      </c>
      <c r="L47" s="63">
        <v>2</v>
      </c>
      <c r="M47" s="10">
        <v>1</v>
      </c>
      <c r="N47" s="63">
        <v>1</v>
      </c>
      <c r="O47" s="69">
        <f t="shared" si="2"/>
        <v>0.05</v>
      </c>
      <c r="P47" s="10">
        <v>0</v>
      </c>
      <c r="Q47" s="63">
        <v>0</v>
      </c>
      <c r="R47" s="10">
        <v>0</v>
      </c>
      <c r="S47" s="63">
        <v>0</v>
      </c>
      <c r="T47" s="10">
        <v>2</v>
      </c>
      <c r="U47" s="63">
        <v>2</v>
      </c>
      <c r="V47" s="69">
        <f t="shared" si="3"/>
        <v>0.02</v>
      </c>
      <c r="W47" s="10">
        <v>0</v>
      </c>
      <c r="X47" s="63">
        <v>0</v>
      </c>
      <c r="Y47" s="10">
        <v>0</v>
      </c>
      <c r="Z47" s="63">
        <v>0</v>
      </c>
      <c r="AA47" s="69">
        <f t="shared" si="4"/>
        <v>0</v>
      </c>
      <c r="AB47" s="10">
        <v>0</v>
      </c>
      <c r="AC47" s="69">
        <v>0</v>
      </c>
      <c r="AD47" s="11"/>
      <c r="AE47" s="37">
        <v>3.88</v>
      </c>
    </row>
    <row r="48" spans="1:31">
      <c r="A48" s="8" t="s">
        <v>85</v>
      </c>
      <c r="B48" s="8" t="s">
        <v>86</v>
      </c>
      <c r="C48" s="12">
        <v>4</v>
      </c>
      <c r="D48" s="9">
        <v>4</v>
      </c>
      <c r="E48" s="63">
        <v>57.142857142857103</v>
      </c>
      <c r="F48" s="10">
        <v>1</v>
      </c>
      <c r="G48" s="63">
        <v>14.285714285714301</v>
      </c>
      <c r="H48" s="69">
        <f t="shared" si="5"/>
        <v>1.25</v>
      </c>
      <c r="I48" s="10">
        <v>0</v>
      </c>
      <c r="J48" s="63">
        <v>0</v>
      </c>
      <c r="K48" s="10">
        <v>0</v>
      </c>
      <c r="L48" s="63">
        <v>0</v>
      </c>
      <c r="M48" s="10">
        <v>1</v>
      </c>
      <c r="N48" s="63">
        <v>14.285714285714301</v>
      </c>
      <c r="O48" s="69">
        <f t="shared" si="2"/>
        <v>0.25</v>
      </c>
      <c r="P48" s="10">
        <v>0</v>
      </c>
      <c r="Q48" s="63">
        <v>0</v>
      </c>
      <c r="R48" s="10">
        <v>0</v>
      </c>
      <c r="S48" s="63">
        <v>0</v>
      </c>
      <c r="T48" s="10">
        <v>0</v>
      </c>
      <c r="U48" s="63">
        <v>0</v>
      </c>
      <c r="V48" s="69">
        <f t="shared" si="3"/>
        <v>0</v>
      </c>
      <c r="W48" s="10">
        <v>0</v>
      </c>
      <c r="X48" s="63">
        <v>0</v>
      </c>
      <c r="Y48" s="10">
        <v>0</v>
      </c>
      <c r="Z48" s="63">
        <v>0</v>
      </c>
      <c r="AA48" s="69">
        <f t="shared" si="4"/>
        <v>0</v>
      </c>
      <c r="AB48" s="10">
        <v>1</v>
      </c>
      <c r="AC48" s="69">
        <v>0.14285714285714302</v>
      </c>
      <c r="AD48" s="11"/>
      <c r="AE48" s="37">
        <v>3.2</v>
      </c>
    </row>
    <row r="49" spans="1:31">
      <c r="A49" s="8" t="s">
        <v>39</v>
      </c>
      <c r="B49" s="8" t="s">
        <v>87</v>
      </c>
      <c r="C49" s="12">
        <f t="shared" ref="C49:C78" si="6">D49+F49+I49+K49+M49+P49+R49+T49+W49+Y49+AB49</f>
        <v>24</v>
      </c>
      <c r="D49" s="9">
        <v>5</v>
      </c>
      <c r="E49" s="63">
        <v>20.8333333333333</v>
      </c>
      <c r="F49" s="10">
        <v>2</v>
      </c>
      <c r="G49" s="63">
        <v>8.3333333333333304</v>
      </c>
      <c r="H49" s="69">
        <f t="shared" si="5"/>
        <v>0.29166666666666669</v>
      </c>
      <c r="I49" s="10">
        <v>1</v>
      </c>
      <c r="J49" s="63">
        <v>4.1666666666666696</v>
      </c>
      <c r="K49" s="10">
        <v>4</v>
      </c>
      <c r="L49" s="63">
        <v>16.6666666666667</v>
      </c>
      <c r="M49" s="10">
        <v>0</v>
      </c>
      <c r="N49" s="63">
        <v>0</v>
      </c>
      <c r="O49" s="69">
        <f t="shared" si="2"/>
        <v>0.20833333333333334</v>
      </c>
      <c r="P49" s="10">
        <v>1</v>
      </c>
      <c r="Q49" s="63">
        <v>4.1666666666666696</v>
      </c>
      <c r="R49" s="10">
        <v>5</v>
      </c>
      <c r="S49" s="63">
        <v>20.8333333333333</v>
      </c>
      <c r="T49" s="10">
        <v>1</v>
      </c>
      <c r="U49" s="63">
        <v>4.1666666666666696</v>
      </c>
      <c r="V49" s="69">
        <f t="shared" si="3"/>
        <v>0.29166666666666669</v>
      </c>
      <c r="W49" s="10">
        <v>0</v>
      </c>
      <c r="X49" s="63">
        <v>0</v>
      </c>
      <c r="Y49" s="10">
        <v>4</v>
      </c>
      <c r="Z49" s="63">
        <v>16.6666666666667</v>
      </c>
      <c r="AA49" s="69">
        <f t="shared" si="4"/>
        <v>0.16666666666666666</v>
      </c>
      <c r="AB49" s="10">
        <v>1</v>
      </c>
      <c r="AC49" s="69">
        <v>4.1666666666666699E-2</v>
      </c>
      <c r="AD49" s="11"/>
      <c r="AE49" s="37">
        <v>2.5291666666666668</v>
      </c>
    </row>
    <row r="50" spans="1:31">
      <c r="A50" s="8"/>
      <c r="B50" s="8" t="s">
        <v>88</v>
      </c>
      <c r="C50" s="12">
        <f t="shared" si="6"/>
        <v>48</v>
      </c>
      <c r="D50" s="9">
        <v>22</v>
      </c>
      <c r="E50" s="63">
        <v>45.8333333333333</v>
      </c>
      <c r="F50" s="10">
        <v>7</v>
      </c>
      <c r="G50" s="63">
        <v>14.5833333333333</v>
      </c>
      <c r="H50" s="69">
        <f t="shared" si="5"/>
        <v>0.60416666666666663</v>
      </c>
      <c r="I50" s="10">
        <v>5</v>
      </c>
      <c r="J50" s="63">
        <v>10.4166666666667</v>
      </c>
      <c r="K50" s="10">
        <v>4</v>
      </c>
      <c r="L50" s="63">
        <v>8.3333333333333304</v>
      </c>
      <c r="M50" s="10">
        <v>0</v>
      </c>
      <c r="N50" s="63">
        <v>0</v>
      </c>
      <c r="O50" s="69">
        <f t="shared" si="2"/>
        <v>0.1875</v>
      </c>
      <c r="P50" s="10">
        <v>1</v>
      </c>
      <c r="Q50" s="63">
        <v>2.0833333333333299</v>
      </c>
      <c r="R50" s="10">
        <v>6</v>
      </c>
      <c r="S50" s="63">
        <v>12.5</v>
      </c>
      <c r="T50" s="10">
        <v>1</v>
      </c>
      <c r="U50" s="63">
        <v>2.0833333333333299</v>
      </c>
      <c r="V50" s="69">
        <f t="shared" si="3"/>
        <v>0.16666666666666666</v>
      </c>
      <c r="W50" s="10">
        <v>2</v>
      </c>
      <c r="X50" s="63">
        <v>4.1666666666666696</v>
      </c>
      <c r="Y50" s="10">
        <v>0</v>
      </c>
      <c r="Z50" s="63">
        <v>0</v>
      </c>
      <c r="AA50" s="69">
        <f t="shared" si="4"/>
        <v>4.1666666666666664E-2</v>
      </c>
      <c r="AB50" s="10">
        <v>0</v>
      </c>
      <c r="AC50" s="69">
        <v>0</v>
      </c>
      <c r="AD50" s="11"/>
      <c r="AE50" s="37">
        <v>3.3541666666666665</v>
      </c>
    </row>
    <row r="51" spans="1:31">
      <c r="A51" s="8"/>
      <c r="B51" s="8" t="s">
        <v>89</v>
      </c>
      <c r="C51" s="12">
        <f t="shared" si="6"/>
        <v>83</v>
      </c>
      <c r="D51" s="9">
        <v>35</v>
      </c>
      <c r="E51" s="63">
        <v>42.168674698795201</v>
      </c>
      <c r="F51" s="10">
        <v>16</v>
      </c>
      <c r="G51" s="63">
        <v>19.277108433734899</v>
      </c>
      <c r="H51" s="69">
        <f t="shared" si="5"/>
        <v>0.61445783132530118</v>
      </c>
      <c r="I51" s="10">
        <v>10</v>
      </c>
      <c r="J51" s="63">
        <v>12.048192771084301</v>
      </c>
      <c r="K51" s="10">
        <v>11</v>
      </c>
      <c r="L51" s="63">
        <v>13.253012048192801</v>
      </c>
      <c r="M51" s="10">
        <v>4</v>
      </c>
      <c r="N51" s="63">
        <v>4.8192771084337398</v>
      </c>
      <c r="O51" s="69">
        <f t="shared" si="2"/>
        <v>0.30120481927710846</v>
      </c>
      <c r="P51" s="10">
        <v>0</v>
      </c>
      <c r="Q51" s="63">
        <v>0</v>
      </c>
      <c r="R51" s="10">
        <v>3</v>
      </c>
      <c r="S51" s="63">
        <v>3.6144578313253</v>
      </c>
      <c r="T51" s="10">
        <v>0</v>
      </c>
      <c r="U51" s="63">
        <v>0</v>
      </c>
      <c r="V51" s="69">
        <f t="shared" si="3"/>
        <v>3.614457831325301E-2</v>
      </c>
      <c r="W51" s="10">
        <v>0</v>
      </c>
      <c r="X51" s="63">
        <v>0</v>
      </c>
      <c r="Y51" s="10">
        <v>1</v>
      </c>
      <c r="Z51" s="63">
        <v>1.2048192771084301</v>
      </c>
      <c r="AA51" s="69">
        <f t="shared" si="4"/>
        <v>1.2048192771084338E-2</v>
      </c>
      <c r="AB51" s="10">
        <v>3</v>
      </c>
      <c r="AC51" s="69">
        <v>3.6144578313252997E-2</v>
      </c>
      <c r="AD51" s="11"/>
      <c r="AE51" s="37">
        <v>3.4096385542168677</v>
      </c>
    </row>
    <row r="52" spans="1:31">
      <c r="A52" s="8" t="s">
        <v>50</v>
      </c>
      <c r="B52" s="8" t="s">
        <v>90</v>
      </c>
      <c r="C52" s="12">
        <f t="shared" si="6"/>
        <v>30</v>
      </c>
      <c r="D52" s="9">
        <v>6</v>
      </c>
      <c r="E52" s="63">
        <v>20</v>
      </c>
      <c r="F52" s="10">
        <v>4</v>
      </c>
      <c r="G52" s="63">
        <v>13.3333333333333</v>
      </c>
      <c r="H52" s="69">
        <f t="shared" si="5"/>
        <v>0.33333333333333331</v>
      </c>
      <c r="I52" s="10">
        <v>5</v>
      </c>
      <c r="J52" s="63">
        <v>16.6666666666667</v>
      </c>
      <c r="K52" s="10">
        <v>6</v>
      </c>
      <c r="L52" s="63">
        <v>20</v>
      </c>
      <c r="M52" s="10">
        <v>0</v>
      </c>
      <c r="N52" s="63">
        <v>0</v>
      </c>
      <c r="O52" s="69">
        <f t="shared" si="2"/>
        <v>0.36666666666666664</v>
      </c>
      <c r="P52" s="10">
        <v>0</v>
      </c>
      <c r="Q52" s="63">
        <v>0</v>
      </c>
      <c r="R52" s="10">
        <v>6</v>
      </c>
      <c r="S52" s="63">
        <v>20</v>
      </c>
      <c r="T52" s="10">
        <v>1</v>
      </c>
      <c r="U52" s="63">
        <v>3.3333333333333299</v>
      </c>
      <c r="V52" s="69">
        <f t="shared" si="3"/>
        <v>0.23333333333333334</v>
      </c>
      <c r="W52" s="10">
        <v>0</v>
      </c>
      <c r="X52" s="63">
        <v>0</v>
      </c>
      <c r="Y52" s="10">
        <v>1</v>
      </c>
      <c r="Z52" s="63">
        <v>3.3333333333333299</v>
      </c>
      <c r="AA52" s="69">
        <f t="shared" si="4"/>
        <v>3.3333333333333333E-2</v>
      </c>
      <c r="AB52" s="10">
        <v>1</v>
      </c>
      <c r="AC52" s="69">
        <v>3.3333333333333298E-2</v>
      </c>
      <c r="AD52" s="11"/>
      <c r="AE52" s="37">
        <v>2.9333333333333331</v>
      </c>
    </row>
    <row r="53" spans="1:31">
      <c r="A53" s="8" t="s">
        <v>52</v>
      </c>
      <c r="B53" s="8" t="s">
        <v>91</v>
      </c>
      <c r="C53" s="12">
        <f t="shared" si="6"/>
        <v>153</v>
      </c>
      <c r="D53" s="9">
        <v>65</v>
      </c>
      <c r="E53" s="63">
        <v>42.483660130719002</v>
      </c>
      <c r="F53" s="10">
        <v>30</v>
      </c>
      <c r="G53" s="63">
        <v>19.6078431372549</v>
      </c>
      <c r="H53" s="69">
        <f t="shared" si="5"/>
        <v>0.62091503267973858</v>
      </c>
      <c r="I53" s="10">
        <v>9</v>
      </c>
      <c r="J53" s="63">
        <v>5.8823529411764701</v>
      </c>
      <c r="K53" s="10">
        <v>11</v>
      </c>
      <c r="L53" s="63">
        <v>7.18954248366013</v>
      </c>
      <c r="M53" s="10">
        <v>12</v>
      </c>
      <c r="N53" s="63">
        <v>7.8431372549019596</v>
      </c>
      <c r="O53" s="69">
        <f t="shared" si="2"/>
        <v>0.20915032679738563</v>
      </c>
      <c r="P53" s="10">
        <v>9</v>
      </c>
      <c r="Q53" s="63">
        <v>5.8823529411764701</v>
      </c>
      <c r="R53" s="10">
        <v>5</v>
      </c>
      <c r="S53" s="63">
        <v>3.2679738562091498</v>
      </c>
      <c r="T53" s="10">
        <v>5</v>
      </c>
      <c r="U53" s="63">
        <v>3.2679738562091498</v>
      </c>
      <c r="V53" s="69">
        <f t="shared" si="3"/>
        <v>0.12418300653594772</v>
      </c>
      <c r="W53" s="10">
        <v>3</v>
      </c>
      <c r="X53" s="63">
        <v>1.9607843137254899</v>
      </c>
      <c r="Y53" s="10">
        <v>3</v>
      </c>
      <c r="Z53" s="63">
        <v>1.9607843137254899</v>
      </c>
      <c r="AA53" s="69">
        <f t="shared" si="4"/>
        <v>3.9215686274509803E-2</v>
      </c>
      <c r="AB53" s="10">
        <v>1</v>
      </c>
      <c r="AC53" s="69">
        <v>6.5359477124183E-3</v>
      </c>
      <c r="AD53" s="11"/>
      <c r="AE53" s="37">
        <v>3.3477124183006537</v>
      </c>
    </row>
    <row r="54" spans="1:31">
      <c r="A54" s="8" t="s">
        <v>92</v>
      </c>
      <c r="B54" s="8" t="s">
        <v>93</v>
      </c>
      <c r="C54" s="12">
        <f t="shared" si="6"/>
        <v>53</v>
      </c>
      <c r="D54" s="9">
        <v>15</v>
      </c>
      <c r="E54" s="63">
        <v>28.301886792452802</v>
      </c>
      <c r="F54" s="10">
        <v>9</v>
      </c>
      <c r="G54" s="63">
        <v>16.981132075471699</v>
      </c>
      <c r="H54" s="69">
        <f t="shared" si="5"/>
        <v>0.45283018867924529</v>
      </c>
      <c r="I54" s="10">
        <v>10</v>
      </c>
      <c r="J54" s="63">
        <v>18.867924528301899</v>
      </c>
      <c r="K54" s="10">
        <v>8</v>
      </c>
      <c r="L54" s="63">
        <v>15.094339622641501</v>
      </c>
      <c r="M54" s="10">
        <v>3</v>
      </c>
      <c r="N54" s="63">
        <v>5.6603773584905701</v>
      </c>
      <c r="O54" s="69">
        <f t="shared" si="2"/>
        <v>0.39622641509433965</v>
      </c>
      <c r="P54" s="10">
        <v>1</v>
      </c>
      <c r="Q54" s="63">
        <v>1.88679245283019</v>
      </c>
      <c r="R54" s="10">
        <v>2</v>
      </c>
      <c r="S54" s="63">
        <v>3.7735849056603801</v>
      </c>
      <c r="T54" s="10">
        <v>0</v>
      </c>
      <c r="U54" s="63">
        <v>0</v>
      </c>
      <c r="V54" s="69">
        <f t="shared" si="3"/>
        <v>5.6603773584905662E-2</v>
      </c>
      <c r="W54" s="10">
        <v>0</v>
      </c>
      <c r="X54" s="63">
        <v>0</v>
      </c>
      <c r="Y54" s="10">
        <v>0</v>
      </c>
      <c r="Z54" s="63">
        <v>0</v>
      </c>
      <c r="AA54" s="69">
        <f t="shared" si="4"/>
        <v>0</v>
      </c>
      <c r="AB54" s="10">
        <v>5</v>
      </c>
      <c r="AC54" s="69">
        <v>9.4339622641509399E-2</v>
      </c>
      <c r="AD54" s="11"/>
      <c r="AE54" s="37">
        <v>3.1075471698113208</v>
      </c>
    </row>
    <row r="55" spans="1:31">
      <c r="A55" s="8" t="s">
        <v>94</v>
      </c>
      <c r="B55" s="8" t="s">
        <v>94</v>
      </c>
      <c r="C55" s="12">
        <f t="shared" si="6"/>
        <v>408</v>
      </c>
      <c r="D55" s="14">
        <v>157</v>
      </c>
      <c r="E55" s="62">
        <v>38.480392156862699</v>
      </c>
      <c r="F55" s="12">
        <v>45</v>
      </c>
      <c r="G55" s="62">
        <v>11.0294117647059</v>
      </c>
      <c r="H55" s="69">
        <f t="shared" si="5"/>
        <v>0.49509803921568629</v>
      </c>
      <c r="I55" s="12">
        <v>31</v>
      </c>
      <c r="J55" s="62">
        <v>7.5980392156862697</v>
      </c>
      <c r="K55" s="12">
        <v>54</v>
      </c>
      <c r="L55" s="62">
        <v>13.235294117647101</v>
      </c>
      <c r="M55" s="12">
        <v>21</v>
      </c>
      <c r="N55" s="62">
        <v>5.1470588235294104</v>
      </c>
      <c r="O55" s="69">
        <f t="shared" si="2"/>
        <v>0.25980392156862747</v>
      </c>
      <c r="P55" s="12">
        <v>19</v>
      </c>
      <c r="Q55" s="62">
        <v>4.6568627450980404</v>
      </c>
      <c r="R55" s="12">
        <v>30</v>
      </c>
      <c r="S55" s="62">
        <v>7.3529411764705896</v>
      </c>
      <c r="T55" s="12">
        <v>14</v>
      </c>
      <c r="U55" s="62">
        <v>3.4313725490196099</v>
      </c>
      <c r="V55" s="69">
        <f t="shared" si="3"/>
        <v>0.15441176470588236</v>
      </c>
      <c r="W55" s="12">
        <v>8</v>
      </c>
      <c r="X55" s="62">
        <v>1.9607843137254899</v>
      </c>
      <c r="Y55" s="12">
        <v>12</v>
      </c>
      <c r="Z55" s="62">
        <v>2.9411764705882399</v>
      </c>
      <c r="AA55" s="69">
        <f t="shared" si="4"/>
        <v>4.9019607843137254E-2</v>
      </c>
      <c r="AB55" s="12">
        <v>17</v>
      </c>
      <c r="AC55" s="69">
        <v>4.1666666666666699E-2</v>
      </c>
      <c r="AD55" s="11"/>
      <c r="AE55" s="37">
        <v>3.1014705882352942</v>
      </c>
    </row>
    <row r="56" spans="1:31">
      <c r="A56" s="8"/>
      <c r="B56" s="8" t="s">
        <v>39</v>
      </c>
      <c r="C56" s="12">
        <f t="shared" si="6"/>
        <v>30</v>
      </c>
      <c r="D56" s="14">
        <v>14</v>
      </c>
      <c r="E56" s="62">
        <v>46.6666666666667</v>
      </c>
      <c r="F56" s="12">
        <v>4</v>
      </c>
      <c r="G56" s="62">
        <v>13.3333333333333</v>
      </c>
      <c r="H56" s="69">
        <f t="shared" si="5"/>
        <v>0.6</v>
      </c>
      <c r="I56" s="12">
        <v>6</v>
      </c>
      <c r="J56" s="62">
        <v>20</v>
      </c>
      <c r="K56" s="12">
        <v>3</v>
      </c>
      <c r="L56" s="62">
        <v>10</v>
      </c>
      <c r="M56" s="12">
        <v>0</v>
      </c>
      <c r="N56" s="62">
        <v>0</v>
      </c>
      <c r="O56" s="69">
        <f t="shared" si="2"/>
        <v>0.3</v>
      </c>
      <c r="P56" s="12">
        <v>2</v>
      </c>
      <c r="Q56" s="62">
        <v>6.6666666666666696</v>
      </c>
      <c r="R56" s="12">
        <v>0</v>
      </c>
      <c r="S56" s="62">
        <v>0</v>
      </c>
      <c r="T56" s="12">
        <v>0</v>
      </c>
      <c r="U56" s="62">
        <v>0</v>
      </c>
      <c r="V56" s="69">
        <f t="shared" si="3"/>
        <v>6.6666666666666666E-2</v>
      </c>
      <c r="W56" s="12">
        <v>0</v>
      </c>
      <c r="X56" s="62">
        <v>0</v>
      </c>
      <c r="Y56" s="12">
        <v>1</v>
      </c>
      <c r="Z56" s="62">
        <v>3.3333333333333299</v>
      </c>
      <c r="AA56" s="69">
        <f t="shared" si="4"/>
        <v>3.3333333333333333E-2</v>
      </c>
      <c r="AB56" s="12">
        <v>0</v>
      </c>
      <c r="AC56" s="69">
        <v>0</v>
      </c>
      <c r="AD56" s="11"/>
      <c r="AE56" s="37">
        <v>3.5066666666666668</v>
      </c>
    </row>
    <row r="57" spans="1:31">
      <c r="A57" s="8" t="s">
        <v>33</v>
      </c>
      <c r="B57" s="8" t="s">
        <v>95</v>
      </c>
      <c r="C57" s="12">
        <f t="shared" si="6"/>
        <v>371</v>
      </c>
      <c r="D57" s="9">
        <v>175</v>
      </c>
      <c r="E57" s="63">
        <v>47.169811320754697</v>
      </c>
      <c r="F57" s="10">
        <v>69</v>
      </c>
      <c r="G57" s="63">
        <v>18.598382749326099</v>
      </c>
      <c r="H57" s="70">
        <f t="shared" si="5"/>
        <v>0.65768194070080865</v>
      </c>
      <c r="I57" s="10">
        <v>37</v>
      </c>
      <c r="J57" s="63">
        <v>9.9730458221024296</v>
      </c>
      <c r="K57" s="10">
        <v>31</v>
      </c>
      <c r="L57" s="63">
        <v>8.3557951482479798</v>
      </c>
      <c r="M57" s="10">
        <v>18</v>
      </c>
      <c r="N57" s="63">
        <v>4.8517520215633398</v>
      </c>
      <c r="O57" s="70">
        <f t="shared" si="2"/>
        <v>0.23180592991913745</v>
      </c>
      <c r="P57" s="10">
        <v>12</v>
      </c>
      <c r="Q57" s="63">
        <v>3.23450134770889</v>
      </c>
      <c r="R57" s="10">
        <v>11</v>
      </c>
      <c r="S57" s="63">
        <v>2.9649595687331498</v>
      </c>
      <c r="T57" s="10">
        <v>7</v>
      </c>
      <c r="U57" s="63">
        <v>1.88679245283019</v>
      </c>
      <c r="V57" s="70">
        <f t="shared" si="3"/>
        <v>8.0862533692722366E-2</v>
      </c>
      <c r="W57" s="10">
        <v>3</v>
      </c>
      <c r="X57" s="63">
        <v>0.80862533692722405</v>
      </c>
      <c r="Y57" s="10">
        <v>4</v>
      </c>
      <c r="Z57" s="63">
        <v>1.07816711590297</v>
      </c>
      <c r="AA57" s="70">
        <f t="shared" si="4"/>
        <v>1.8867924528301886E-2</v>
      </c>
      <c r="AB57" s="10">
        <v>4</v>
      </c>
      <c r="AC57" s="70">
        <v>1.07816711590297E-2</v>
      </c>
      <c r="AD57" s="38"/>
      <c r="AE57" s="37">
        <v>3.4727762803234503</v>
      </c>
    </row>
    <row r="58" spans="1:31">
      <c r="A58" s="8" t="s">
        <v>33</v>
      </c>
      <c r="B58" s="8" t="s">
        <v>96</v>
      </c>
      <c r="C58" s="12">
        <f t="shared" si="6"/>
        <v>135</v>
      </c>
      <c r="D58" s="9">
        <v>42</v>
      </c>
      <c r="E58" s="63">
        <v>31.1111111111111</v>
      </c>
      <c r="F58" s="10">
        <v>37</v>
      </c>
      <c r="G58" s="63">
        <v>27.407407407407401</v>
      </c>
      <c r="H58" s="69">
        <f t="shared" si="5"/>
        <v>0.58518518518518514</v>
      </c>
      <c r="I58" s="10">
        <v>18</v>
      </c>
      <c r="J58" s="63">
        <v>13.3333333333333</v>
      </c>
      <c r="K58" s="10">
        <v>12</v>
      </c>
      <c r="L58" s="63">
        <v>8.8888888888888893</v>
      </c>
      <c r="M58" s="10">
        <v>11</v>
      </c>
      <c r="N58" s="63">
        <v>8.1481481481481506</v>
      </c>
      <c r="O58" s="69">
        <f t="shared" si="2"/>
        <v>0.3037037037037037</v>
      </c>
      <c r="P58" s="10">
        <v>2</v>
      </c>
      <c r="Q58" s="63">
        <v>1.4814814814814801</v>
      </c>
      <c r="R58" s="10">
        <v>3</v>
      </c>
      <c r="S58" s="63">
        <v>2.2222222222222201</v>
      </c>
      <c r="T58" s="10">
        <v>5</v>
      </c>
      <c r="U58" s="63">
        <v>3.7037037037037002</v>
      </c>
      <c r="V58" s="69">
        <f t="shared" si="3"/>
        <v>7.407407407407407E-2</v>
      </c>
      <c r="W58" s="10">
        <v>3</v>
      </c>
      <c r="X58" s="63">
        <v>2.2222222222222201</v>
      </c>
      <c r="Y58" s="10">
        <v>1</v>
      </c>
      <c r="Z58" s="63">
        <v>0.74074074074074103</v>
      </c>
      <c r="AA58" s="69">
        <f t="shared" si="4"/>
        <v>2.9629629629629631E-2</v>
      </c>
      <c r="AB58" s="10">
        <v>1</v>
      </c>
      <c r="AC58" s="69">
        <v>7.4074074074074103E-3</v>
      </c>
      <c r="AD58" s="11"/>
      <c r="AE58" s="37">
        <v>3.3629629629629632</v>
      </c>
    </row>
    <row r="59" spans="1:31">
      <c r="A59" s="8" t="s">
        <v>33</v>
      </c>
      <c r="B59" s="8" t="s">
        <v>97</v>
      </c>
      <c r="C59" s="12">
        <f t="shared" si="6"/>
        <v>340</v>
      </c>
      <c r="D59" s="9">
        <v>138</v>
      </c>
      <c r="E59" s="63">
        <v>40.588235294117602</v>
      </c>
      <c r="F59" s="10">
        <v>68</v>
      </c>
      <c r="G59" s="63">
        <v>20</v>
      </c>
      <c r="H59" s="69">
        <f t="shared" si="5"/>
        <v>0.60588235294117643</v>
      </c>
      <c r="I59" s="10">
        <v>28</v>
      </c>
      <c r="J59" s="63">
        <v>8.2352941176470598</v>
      </c>
      <c r="K59" s="10">
        <v>40</v>
      </c>
      <c r="L59" s="63">
        <v>11.764705882352899</v>
      </c>
      <c r="M59" s="10">
        <v>18</v>
      </c>
      <c r="N59" s="63">
        <v>5.2941176470588198</v>
      </c>
      <c r="O59" s="69">
        <f t="shared" si="2"/>
        <v>0.25294117647058822</v>
      </c>
      <c r="P59" s="10">
        <v>7</v>
      </c>
      <c r="Q59" s="63">
        <v>2.0588235294117601</v>
      </c>
      <c r="R59" s="10">
        <v>13</v>
      </c>
      <c r="S59" s="63">
        <v>3.8235294117647101</v>
      </c>
      <c r="T59" s="10">
        <v>7</v>
      </c>
      <c r="U59" s="63">
        <v>2.0588235294117601</v>
      </c>
      <c r="V59" s="69">
        <f t="shared" si="3"/>
        <v>7.9411764705882348E-2</v>
      </c>
      <c r="W59" s="10">
        <v>6</v>
      </c>
      <c r="X59" s="63">
        <v>1.76470588235294</v>
      </c>
      <c r="Y59" s="10">
        <v>7</v>
      </c>
      <c r="Z59" s="63">
        <v>2.0588235294117601</v>
      </c>
      <c r="AA59" s="69">
        <f t="shared" si="4"/>
        <v>3.8235294117647062E-2</v>
      </c>
      <c r="AB59" s="10">
        <v>8</v>
      </c>
      <c r="AC59" s="69">
        <v>2.3529411764705899E-2</v>
      </c>
      <c r="AD59" s="11"/>
      <c r="AE59" s="37">
        <v>3.3335294117647059</v>
      </c>
    </row>
    <row r="60" spans="1:31">
      <c r="A60" s="8" t="s">
        <v>98</v>
      </c>
      <c r="B60" s="8" t="s">
        <v>98</v>
      </c>
      <c r="C60" s="12">
        <f t="shared" si="6"/>
        <v>1</v>
      </c>
      <c r="D60" s="9">
        <v>1</v>
      </c>
      <c r="E60" s="63">
        <v>100</v>
      </c>
      <c r="F60" s="10">
        <v>0</v>
      </c>
      <c r="G60" s="63">
        <v>0</v>
      </c>
      <c r="H60" s="69">
        <f t="shared" si="5"/>
        <v>1</v>
      </c>
      <c r="I60" s="10">
        <v>0</v>
      </c>
      <c r="J60" s="63">
        <v>0</v>
      </c>
      <c r="K60" s="10">
        <v>0</v>
      </c>
      <c r="L60" s="63">
        <v>0</v>
      </c>
      <c r="M60" s="10">
        <v>0</v>
      </c>
      <c r="N60" s="63">
        <v>0</v>
      </c>
      <c r="O60" s="69">
        <f t="shared" si="2"/>
        <v>0</v>
      </c>
      <c r="P60" s="10">
        <v>0</v>
      </c>
      <c r="Q60" s="63">
        <v>0</v>
      </c>
      <c r="R60" s="10">
        <v>0</v>
      </c>
      <c r="S60" s="63">
        <v>0</v>
      </c>
      <c r="T60" s="10">
        <v>0</v>
      </c>
      <c r="U60" s="63">
        <v>0</v>
      </c>
      <c r="V60" s="69">
        <f t="shared" si="3"/>
        <v>0</v>
      </c>
      <c r="W60" s="10">
        <v>0</v>
      </c>
      <c r="X60" s="63">
        <v>0</v>
      </c>
      <c r="Y60" s="10">
        <v>0</v>
      </c>
      <c r="Z60" s="63">
        <v>0</v>
      </c>
      <c r="AA60" s="69">
        <f t="shared" si="4"/>
        <v>0</v>
      </c>
      <c r="AB60" s="10">
        <v>0</v>
      </c>
      <c r="AC60" s="69">
        <v>0</v>
      </c>
      <c r="AD60" s="11"/>
      <c r="AE60" s="37">
        <v>4</v>
      </c>
    </row>
    <row r="61" spans="1:31">
      <c r="A61" s="8" t="s">
        <v>99</v>
      </c>
      <c r="B61" s="8" t="s">
        <v>100</v>
      </c>
      <c r="C61" s="12">
        <f t="shared" si="6"/>
        <v>72</v>
      </c>
      <c r="D61" s="9">
        <v>39</v>
      </c>
      <c r="E61" s="63">
        <v>54.1666666666667</v>
      </c>
      <c r="F61" s="10">
        <v>3</v>
      </c>
      <c r="G61" s="63">
        <v>4.1666666666666696</v>
      </c>
      <c r="H61" s="69">
        <f t="shared" si="5"/>
        <v>0.58333333333333337</v>
      </c>
      <c r="I61" s="10">
        <v>2</v>
      </c>
      <c r="J61" s="63">
        <v>2.7777777777777799</v>
      </c>
      <c r="K61" s="10">
        <v>12</v>
      </c>
      <c r="L61" s="63">
        <v>16.6666666666667</v>
      </c>
      <c r="M61" s="10">
        <v>4</v>
      </c>
      <c r="N61" s="63">
        <v>5.5555555555555598</v>
      </c>
      <c r="O61" s="69">
        <f t="shared" si="2"/>
        <v>0.25</v>
      </c>
      <c r="P61" s="10">
        <v>1</v>
      </c>
      <c r="Q61" s="63">
        <v>1.3888888888888899</v>
      </c>
      <c r="R61" s="10">
        <v>2</v>
      </c>
      <c r="S61" s="63">
        <v>2.7777777777777799</v>
      </c>
      <c r="T61" s="10">
        <v>0</v>
      </c>
      <c r="U61" s="63">
        <v>0</v>
      </c>
      <c r="V61" s="69">
        <f t="shared" si="3"/>
        <v>4.1666666666666664E-2</v>
      </c>
      <c r="W61" s="10">
        <v>2</v>
      </c>
      <c r="X61" s="63">
        <v>2.7777777777777799</v>
      </c>
      <c r="Y61" s="10">
        <v>2</v>
      </c>
      <c r="Z61" s="63">
        <v>2.7777777777777799</v>
      </c>
      <c r="AA61" s="69">
        <f t="shared" si="4"/>
        <v>5.5555555555555552E-2</v>
      </c>
      <c r="AB61" s="10">
        <v>5</v>
      </c>
      <c r="AC61" s="69">
        <v>6.9444444444444406E-2</v>
      </c>
      <c r="AD61" s="11"/>
      <c r="AE61" s="37">
        <v>3.213888888888889</v>
      </c>
    </row>
    <row r="62" spans="1:31">
      <c r="A62" s="8" t="s">
        <v>99</v>
      </c>
      <c r="B62" s="8" t="s">
        <v>101</v>
      </c>
      <c r="C62" s="12">
        <f t="shared" si="6"/>
        <v>343</v>
      </c>
      <c r="D62" s="9">
        <v>292</v>
      </c>
      <c r="E62" s="63">
        <v>85.131195335276999</v>
      </c>
      <c r="F62" s="10">
        <v>9</v>
      </c>
      <c r="G62" s="63">
        <v>2.6239067055393601</v>
      </c>
      <c r="H62" s="69">
        <f t="shared" si="5"/>
        <v>0.87755102040816324</v>
      </c>
      <c r="I62" s="10">
        <v>6</v>
      </c>
      <c r="J62" s="63">
        <v>1.7492711370262399</v>
      </c>
      <c r="K62" s="10">
        <v>19</v>
      </c>
      <c r="L62" s="63">
        <v>5.5393586005830899</v>
      </c>
      <c r="M62" s="10">
        <v>2</v>
      </c>
      <c r="N62" s="63">
        <v>0.58309037900874605</v>
      </c>
      <c r="O62" s="69">
        <f t="shared" si="2"/>
        <v>7.8717201166180764E-2</v>
      </c>
      <c r="P62" s="10">
        <v>4</v>
      </c>
      <c r="Q62" s="63">
        <v>1.1661807580174901</v>
      </c>
      <c r="R62" s="10">
        <v>6</v>
      </c>
      <c r="S62" s="63">
        <v>1.7492711370262399</v>
      </c>
      <c r="T62" s="10">
        <v>2</v>
      </c>
      <c r="U62" s="63">
        <v>0.58309037900874605</v>
      </c>
      <c r="V62" s="69">
        <f t="shared" si="3"/>
        <v>3.4985422740524783E-2</v>
      </c>
      <c r="W62" s="10">
        <v>0</v>
      </c>
      <c r="X62" s="63">
        <v>0</v>
      </c>
      <c r="Y62" s="10">
        <v>0</v>
      </c>
      <c r="Z62" s="63">
        <v>0</v>
      </c>
      <c r="AA62" s="69">
        <f t="shared" si="4"/>
        <v>0</v>
      </c>
      <c r="AB62" s="10">
        <v>3</v>
      </c>
      <c r="AC62" s="69">
        <v>8.7463556851311991E-3</v>
      </c>
      <c r="AD62" s="11"/>
      <c r="AE62" s="37">
        <v>3.8137026239067056</v>
      </c>
    </row>
    <row r="63" spans="1:31">
      <c r="A63" s="8"/>
      <c r="B63" s="8" t="s">
        <v>99</v>
      </c>
      <c r="C63" s="12">
        <f t="shared" si="6"/>
        <v>8</v>
      </c>
      <c r="D63" s="9">
        <v>7</v>
      </c>
      <c r="E63" s="63">
        <v>87.5</v>
      </c>
      <c r="F63" s="10">
        <v>0</v>
      </c>
      <c r="G63" s="63">
        <v>0</v>
      </c>
      <c r="H63" s="69">
        <f t="shared" si="5"/>
        <v>0.875</v>
      </c>
      <c r="I63" s="10">
        <v>0</v>
      </c>
      <c r="J63" s="63">
        <v>0</v>
      </c>
      <c r="K63" s="10">
        <v>1</v>
      </c>
      <c r="L63" s="63">
        <v>12.5</v>
      </c>
      <c r="M63" s="10">
        <v>0</v>
      </c>
      <c r="N63" s="63">
        <v>0</v>
      </c>
      <c r="O63" s="69">
        <f t="shared" si="2"/>
        <v>0.125</v>
      </c>
      <c r="P63" s="10">
        <v>0</v>
      </c>
      <c r="Q63" s="63">
        <v>0</v>
      </c>
      <c r="R63" s="10">
        <v>0</v>
      </c>
      <c r="S63" s="63">
        <v>0</v>
      </c>
      <c r="T63" s="10">
        <v>0</v>
      </c>
      <c r="U63" s="63">
        <v>0</v>
      </c>
      <c r="V63" s="69">
        <f t="shared" si="3"/>
        <v>0</v>
      </c>
      <c r="W63" s="10">
        <v>0</v>
      </c>
      <c r="X63" s="63">
        <v>0</v>
      </c>
      <c r="Y63" s="10">
        <v>0</v>
      </c>
      <c r="Z63" s="63">
        <v>0</v>
      </c>
      <c r="AA63" s="69">
        <f t="shared" si="4"/>
        <v>0</v>
      </c>
      <c r="AB63" s="10">
        <v>0</v>
      </c>
      <c r="AC63" s="69">
        <v>0</v>
      </c>
      <c r="AD63" s="11"/>
      <c r="AE63" s="37">
        <v>3.875</v>
      </c>
    </row>
    <row r="64" spans="1:31">
      <c r="A64" s="8" t="s">
        <v>99</v>
      </c>
      <c r="B64" s="8" t="s">
        <v>102</v>
      </c>
      <c r="C64" s="12">
        <f t="shared" si="6"/>
        <v>46</v>
      </c>
      <c r="D64" s="9">
        <v>23</v>
      </c>
      <c r="E64" s="63">
        <v>50</v>
      </c>
      <c r="F64" s="10">
        <v>3</v>
      </c>
      <c r="G64" s="63">
        <v>6.5217391304347796</v>
      </c>
      <c r="H64" s="69">
        <f t="shared" si="5"/>
        <v>0.56521739130434778</v>
      </c>
      <c r="I64" s="10">
        <v>3</v>
      </c>
      <c r="J64" s="63">
        <v>6.5217391304347796</v>
      </c>
      <c r="K64" s="10">
        <v>9</v>
      </c>
      <c r="L64" s="63">
        <v>19.565217391304301</v>
      </c>
      <c r="M64" s="10">
        <v>1</v>
      </c>
      <c r="N64" s="63">
        <v>2.1739130434782599</v>
      </c>
      <c r="O64" s="69">
        <f t="shared" si="2"/>
        <v>0.28260869565217389</v>
      </c>
      <c r="P64" s="10">
        <v>0</v>
      </c>
      <c r="Q64" s="63">
        <v>0</v>
      </c>
      <c r="R64" s="10">
        <v>5</v>
      </c>
      <c r="S64" s="63">
        <v>10.869565217391299</v>
      </c>
      <c r="T64" s="10">
        <v>0</v>
      </c>
      <c r="U64" s="63">
        <v>0</v>
      </c>
      <c r="V64" s="69">
        <f t="shared" si="3"/>
        <v>0.10869565217391304</v>
      </c>
      <c r="W64" s="10">
        <v>0</v>
      </c>
      <c r="X64" s="63">
        <v>0</v>
      </c>
      <c r="Y64" s="10">
        <v>2</v>
      </c>
      <c r="Z64" s="63">
        <v>4.3478260869565197</v>
      </c>
      <c r="AA64" s="69">
        <f t="shared" si="4"/>
        <v>4.3478260869565216E-2</v>
      </c>
      <c r="AB64" s="10">
        <v>0</v>
      </c>
      <c r="AC64" s="69">
        <v>0</v>
      </c>
      <c r="AD64" s="11"/>
      <c r="AE64" s="37">
        <v>3.3630434782608694</v>
      </c>
    </row>
    <row r="65" spans="1:31">
      <c r="A65" s="8" t="s">
        <v>99</v>
      </c>
      <c r="B65" s="8" t="s">
        <v>103</v>
      </c>
      <c r="C65" s="12">
        <f t="shared" si="6"/>
        <v>62</v>
      </c>
      <c r="D65" s="9">
        <v>29</v>
      </c>
      <c r="E65" s="63">
        <v>46.774193548387103</v>
      </c>
      <c r="F65" s="10">
        <v>8</v>
      </c>
      <c r="G65" s="63">
        <v>12.9032258064516</v>
      </c>
      <c r="H65" s="69">
        <f t="shared" si="5"/>
        <v>0.59677419354838712</v>
      </c>
      <c r="I65" s="10">
        <v>3</v>
      </c>
      <c r="J65" s="63">
        <v>4.8387096774193497</v>
      </c>
      <c r="K65" s="10">
        <v>7</v>
      </c>
      <c r="L65" s="63">
        <v>11.290322580645199</v>
      </c>
      <c r="M65" s="10">
        <v>6</v>
      </c>
      <c r="N65" s="63">
        <v>9.67741935483871</v>
      </c>
      <c r="O65" s="69">
        <f t="shared" si="2"/>
        <v>0.25806451612903225</v>
      </c>
      <c r="P65" s="10">
        <v>1</v>
      </c>
      <c r="Q65" s="63">
        <v>1.61290322580645</v>
      </c>
      <c r="R65" s="10">
        <v>2</v>
      </c>
      <c r="S65" s="63">
        <v>3.2258064516128999</v>
      </c>
      <c r="T65" s="10">
        <v>2</v>
      </c>
      <c r="U65" s="63">
        <v>3.2258064516128999</v>
      </c>
      <c r="V65" s="69">
        <f t="shared" si="3"/>
        <v>8.0645161290322578E-2</v>
      </c>
      <c r="W65" s="10">
        <v>0</v>
      </c>
      <c r="X65" s="63">
        <v>0</v>
      </c>
      <c r="Y65" s="10">
        <v>1</v>
      </c>
      <c r="Z65" s="63">
        <v>1.61290322580645</v>
      </c>
      <c r="AA65" s="69">
        <f t="shared" si="4"/>
        <v>1.6129032258064516E-2</v>
      </c>
      <c r="AB65" s="10">
        <v>3</v>
      </c>
      <c r="AC65" s="69">
        <v>4.8387096774193498E-2</v>
      </c>
      <c r="AD65" s="11"/>
      <c r="AE65" s="37">
        <v>3.2806451612903227</v>
      </c>
    </row>
    <row r="66" spans="1:31">
      <c r="A66" s="8" t="s">
        <v>104</v>
      </c>
      <c r="B66" s="8" t="s">
        <v>104</v>
      </c>
      <c r="C66" s="12">
        <f t="shared" si="6"/>
        <v>134</v>
      </c>
      <c r="D66" s="9">
        <v>95</v>
      </c>
      <c r="E66" s="63">
        <v>70.895522388059703</v>
      </c>
      <c r="F66" s="10">
        <v>17</v>
      </c>
      <c r="G66" s="63">
        <v>12.686567164179101</v>
      </c>
      <c r="H66" s="69">
        <f t="shared" si="5"/>
        <v>0.83582089552238803</v>
      </c>
      <c r="I66" s="10">
        <v>5</v>
      </c>
      <c r="J66" s="63">
        <v>3.7313432835820901</v>
      </c>
      <c r="K66" s="10">
        <v>5</v>
      </c>
      <c r="L66" s="63">
        <v>3.7313432835820901</v>
      </c>
      <c r="M66" s="10">
        <v>5</v>
      </c>
      <c r="N66" s="63">
        <v>3.7313432835820901</v>
      </c>
      <c r="O66" s="69">
        <f t="shared" si="2"/>
        <v>0.11194029850746269</v>
      </c>
      <c r="P66" s="10">
        <v>0</v>
      </c>
      <c r="Q66" s="63">
        <v>0</v>
      </c>
      <c r="R66" s="10">
        <v>3</v>
      </c>
      <c r="S66" s="63">
        <v>2.23880597014925</v>
      </c>
      <c r="T66" s="10">
        <v>0</v>
      </c>
      <c r="U66" s="63">
        <v>0</v>
      </c>
      <c r="V66" s="69">
        <f t="shared" si="3"/>
        <v>2.2388059701492536E-2</v>
      </c>
      <c r="W66" s="10">
        <v>0</v>
      </c>
      <c r="X66" s="63">
        <v>0</v>
      </c>
      <c r="Y66" s="10">
        <v>0</v>
      </c>
      <c r="Z66" s="63">
        <v>0</v>
      </c>
      <c r="AA66" s="69">
        <f t="shared" si="4"/>
        <v>0</v>
      </c>
      <c r="AB66" s="10">
        <v>4</v>
      </c>
      <c r="AC66" s="69">
        <v>2.9850746268656702E-2</v>
      </c>
      <c r="AD66" s="11"/>
      <c r="AE66" s="37">
        <v>3.6858208955223879</v>
      </c>
    </row>
    <row r="67" spans="1:31">
      <c r="A67" s="8" t="s">
        <v>50</v>
      </c>
      <c r="B67" s="8" t="s">
        <v>105</v>
      </c>
      <c r="C67" s="12">
        <f t="shared" si="6"/>
        <v>349</v>
      </c>
      <c r="D67" s="9">
        <v>162</v>
      </c>
      <c r="E67" s="63">
        <v>46.418338108882502</v>
      </c>
      <c r="F67" s="10">
        <v>40</v>
      </c>
      <c r="G67" s="63">
        <v>11.461318051575899</v>
      </c>
      <c r="H67" s="69">
        <f t="shared" si="5"/>
        <v>0.57879656160458448</v>
      </c>
      <c r="I67" s="10">
        <v>29</v>
      </c>
      <c r="J67" s="63">
        <v>8.3094555873925504</v>
      </c>
      <c r="K67" s="10">
        <v>47</v>
      </c>
      <c r="L67" s="63">
        <v>13.4670487106017</v>
      </c>
      <c r="M67" s="10">
        <v>14</v>
      </c>
      <c r="N67" s="63">
        <v>4.0114613180515803</v>
      </c>
      <c r="O67" s="69">
        <f t="shared" si="2"/>
        <v>0.25787965616045844</v>
      </c>
      <c r="P67" s="10">
        <v>12</v>
      </c>
      <c r="Q67" s="63">
        <v>3.43839541547278</v>
      </c>
      <c r="R67" s="10">
        <v>15</v>
      </c>
      <c r="S67" s="63">
        <v>4.2979942693409701</v>
      </c>
      <c r="T67" s="10">
        <v>11</v>
      </c>
      <c r="U67" s="63">
        <v>3.1518624641833801</v>
      </c>
      <c r="V67" s="69">
        <f t="shared" si="3"/>
        <v>0.10888252148997135</v>
      </c>
      <c r="W67" s="10">
        <v>4</v>
      </c>
      <c r="X67" s="63">
        <v>1.1461318051575899</v>
      </c>
      <c r="Y67" s="10">
        <v>7</v>
      </c>
      <c r="Z67" s="63">
        <v>2.0057306590257902</v>
      </c>
      <c r="AA67" s="69">
        <f t="shared" si="4"/>
        <v>3.151862464183381E-2</v>
      </c>
      <c r="AB67" s="10">
        <v>8</v>
      </c>
      <c r="AC67" s="69">
        <v>2.29226361031519E-2</v>
      </c>
      <c r="AD67" s="11"/>
      <c r="AE67" s="37">
        <v>3.3209169054441259</v>
      </c>
    </row>
    <row r="68" spans="1:31">
      <c r="A68" s="8"/>
      <c r="B68" s="8" t="s">
        <v>106</v>
      </c>
      <c r="C68" s="12">
        <f t="shared" si="6"/>
        <v>110</v>
      </c>
      <c r="D68" s="9">
        <v>85</v>
      </c>
      <c r="E68" s="63">
        <v>77.272727272727295</v>
      </c>
      <c r="F68" s="10">
        <v>5</v>
      </c>
      <c r="G68" s="63">
        <v>4.5454545454545503</v>
      </c>
      <c r="H68" s="69">
        <f t="shared" si="5"/>
        <v>0.81818181818181823</v>
      </c>
      <c r="I68" s="10">
        <v>8</v>
      </c>
      <c r="J68" s="63">
        <v>7.2727272727272698</v>
      </c>
      <c r="K68" s="10">
        <v>6</v>
      </c>
      <c r="L68" s="63">
        <v>5.4545454545454497</v>
      </c>
      <c r="M68" s="10">
        <v>0</v>
      </c>
      <c r="N68" s="63">
        <v>0</v>
      </c>
      <c r="O68" s="69">
        <f t="shared" si="2"/>
        <v>0.12727272727272726</v>
      </c>
      <c r="P68" s="10">
        <v>1</v>
      </c>
      <c r="Q68" s="63">
        <v>0.90909090909090895</v>
      </c>
      <c r="R68" s="10">
        <v>2</v>
      </c>
      <c r="S68" s="63">
        <v>1.8181818181818199</v>
      </c>
      <c r="T68" s="10">
        <v>1</v>
      </c>
      <c r="U68" s="63">
        <v>0.90909090909090895</v>
      </c>
      <c r="V68" s="69">
        <f t="shared" si="3"/>
        <v>3.6363636363636362E-2</v>
      </c>
      <c r="W68" s="10">
        <v>0</v>
      </c>
      <c r="X68" s="63">
        <v>0</v>
      </c>
      <c r="Y68" s="10">
        <v>0</v>
      </c>
      <c r="Z68" s="63">
        <v>0</v>
      </c>
      <c r="AA68" s="69">
        <f t="shared" si="4"/>
        <v>0</v>
      </c>
      <c r="AB68" s="10">
        <v>2</v>
      </c>
      <c r="AC68" s="69">
        <v>1.8181818181818198E-2</v>
      </c>
      <c r="AD68" s="11"/>
      <c r="AE68" s="37">
        <v>3.7354545454545454</v>
      </c>
    </row>
    <row r="69" spans="1:31">
      <c r="A69" s="8" t="s">
        <v>107</v>
      </c>
      <c r="B69" s="8" t="s">
        <v>107</v>
      </c>
      <c r="C69" s="12">
        <f t="shared" si="6"/>
        <v>163</v>
      </c>
      <c r="D69" s="9">
        <v>66</v>
      </c>
      <c r="E69" s="63">
        <v>40.490797546012303</v>
      </c>
      <c r="F69" s="10">
        <v>27</v>
      </c>
      <c r="G69" s="63">
        <v>16.564417177914098</v>
      </c>
      <c r="H69" s="69">
        <f t="shared" si="5"/>
        <v>0.57055214723926384</v>
      </c>
      <c r="I69" s="10">
        <v>24</v>
      </c>
      <c r="J69" s="63">
        <v>14.7239263803681</v>
      </c>
      <c r="K69" s="10">
        <v>15</v>
      </c>
      <c r="L69" s="63">
        <v>9.2024539877300597</v>
      </c>
      <c r="M69" s="10">
        <v>8</v>
      </c>
      <c r="N69" s="63">
        <v>4.9079754601227004</v>
      </c>
      <c r="O69" s="69">
        <f t="shared" si="2"/>
        <v>0.28834355828220859</v>
      </c>
      <c r="P69" s="10">
        <v>8</v>
      </c>
      <c r="Q69" s="63">
        <v>4.9079754601227004</v>
      </c>
      <c r="R69" s="10">
        <v>5</v>
      </c>
      <c r="S69" s="63">
        <v>3.0674846625766898</v>
      </c>
      <c r="T69" s="10">
        <v>5</v>
      </c>
      <c r="U69" s="63">
        <v>3.0674846625766898</v>
      </c>
      <c r="V69" s="69">
        <f t="shared" si="3"/>
        <v>0.11042944785276074</v>
      </c>
      <c r="W69" s="10">
        <v>0</v>
      </c>
      <c r="X69" s="63">
        <v>0</v>
      </c>
      <c r="Y69" s="10">
        <v>4</v>
      </c>
      <c r="Z69" s="63">
        <v>2.4539877300613502</v>
      </c>
      <c r="AA69" s="69">
        <f t="shared" si="4"/>
        <v>2.4539877300613498E-2</v>
      </c>
      <c r="AB69" s="10">
        <v>1</v>
      </c>
      <c r="AC69" s="69">
        <v>6.13496932515337E-3</v>
      </c>
      <c r="AD69" s="11"/>
      <c r="AE69" s="37">
        <v>3.3779141104294479</v>
      </c>
    </row>
    <row r="70" spans="1:31">
      <c r="A70" s="8" t="s">
        <v>85</v>
      </c>
      <c r="B70" s="8" t="s">
        <v>108</v>
      </c>
      <c r="C70" s="12">
        <f t="shared" si="6"/>
        <v>388</v>
      </c>
      <c r="D70" s="9">
        <v>84</v>
      </c>
      <c r="E70" s="63">
        <v>21.6494845360825</v>
      </c>
      <c r="F70" s="10">
        <v>54</v>
      </c>
      <c r="G70" s="63">
        <v>13.9175257731959</v>
      </c>
      <c r="H70" s="69">
        <f t="shared" si="5"/>
        <v>0.35567010309278352</v>
      </c>
      <c r="I70" s="10">
        <v>57</v>
      </c>
      <c r="J70" s="63">
        <v>14.6907216494845</v>
      </c>
      <c r="K70" s="10">
        <v>76</v>
      </c>
      <c r="L70" s="63">
        <v>19.587628865979401</v>
      </c>
      <c r="M70" s="10">
        <v>36</v>
      </c>
      <c r="N70" s="63">
        <v>9.2783505154639201</v>
      </c>
      <c r="O70" s="69">
        <f t="shared" si="2"/>
        <v>0.43556701030927836</v>
      </c>
      <c r="P70" s="10">
        <v>29</v>
      </c>
      <c r="Q70" s="63">
        <v>7.4742268041237097</v>
      </c>
      <c r="R70" s="10">
        <v>21</v>
      </c>
      <c r="S70" s="63">
        <v>5.4123711340206198</v>
      </c>
      <c r="T70" s="10">
        <v>10</v>
      </c>
      <c r="U70" s="63">
        <v>2.5773195876288701</v>
      </c>
      <c r="V70" s="69">
        <f t="shared" si="3"/>
        <v>0.15463917525773196</v>
      </c>
      <c r="W70" s="10">
        <v>9</v>
      </c>
      <c r="X70" s="63">
        <v>2.31958762886598</v>
      </c>
      <c r="Y70" s="10">
        <v>6</v>
      </c>
      <c r="Z70" s="63">
        <v>1.5463917525773201</v>
      </c>
      <c r="AA70" s="69">
        <f t="shared" si="4"/>
        <v>3.8659793814432991E-2</v>
      </c>
      <c r="AB70" s="10">
        <v>6</v>
      </c>
      <c r="AC70" s="69">
        <v>1.5463917525773202E-2</v>
      </c>
      <c r="AD70" s="11"/>
      <c r="AE70" s="37">
        <v>3.0734536082474229</v>
      </c>
    </row>
    <row r="71" spans="1:31">
      <c r="A71" s="8" t="s">
        <v>109</v>
      </c>
      <c r="B71" s="8" t="s">
        <v>109</v>
      </c>
      <c r="C71" s="12">
        <f t="shared" si="6"/>
        <v>756</v>
      </c>
      <c r="D71" s="9">
        <v>274</v>
      </c>
      <c r="E71" s="63">
        <v>36.243386243386198</v>
      </c>
      <c r="F71" s="10">
        <v>107</v>
      </c>
      <c r="G71" s="63">
        <v>14.1534391534392</v>
      </c>
      <c r="H71" s="69">
        <f t="shared" si="5"/>
        <v>0.50396825396825395</v>
      </c>
      <c r="I71" s="10">
        <v>81</v>
      </c>
      <c r="J71" s="63">
        <v>10.714285714285699</v>
      </c>
      <c r="K71" s="10">
        <v>94</v>
      </c>
      <c r="L71" s="63">
        <v>12.4338624338624</v>
      </c>
      <c r="M71" s="10">
        <v>52</v>
      </c>
      <c r="N71" s="63">
        <v>6.8783068783068799</v>
      </c>
      <c r="O71" s="69">
        <f t="shared" si="2"/>
        <v>0.30026455026455029</v>
      </c>
      <c r="P71" s="10">
        <v>31</v>
      </c>
      <c r="Q71" s="63">
        <v>4.1005291005290996</v>
      </c>
      <c r="R71" s="10">
        <v>50</v>
      </c>
      <c r="S71" s="63">
        <v>6.6137566137566104</v>
      </c>
      <c r="T71" s="10">
        <v>15</v>
      </c>
      <c r="U71" s="63">
        <v>1.98412698412698</v>
      </c>
      <c r="V71" s="69">
        <f t="shared" si="3"/>
        <v>0.12698412698412698</v>
      </c>
      <c r="W71" s="10">
        <v>13</v>
      </c>
      <c r="X71" s="63">
        <v>1.71957671957672</v>
      </c>
      <c r="Y71" s="10">
        <v>15</v>
      </c>
      <c r="Z71" s="63">
        <v>1.98412698412698</v>
      </c>
      <c r="AA71" s="69">
        <f t="shared" si="4"/>
        <v>3.7037037037037035E-2</v>
      </c>
      <c r="AB71" s="10">
        <v>24</v>
      </c>
      <c r="AC71" s="69">
        <v>3.1746031746031703E-2</v>
      </c>
      <c r="AD71" s="11"/>
      <c r="AE71" s="37">
        <v>3.1882275132275133</v>
      </c>
    </row>
    <row r="72" spans="1:31">
      <c r="A72" s="8" t="s">
        <v>50</v>
      </c>
      <c r="B72" s="8" t="s">
        <v>110</v>
      </c>
      <c r="C72" s="12">
        <f t="shared" si="6"/>
        <v>166</v>
      </c>
      <c r="D72" s="9">
        <v>77</v>
      </c>
      <c r="E72" s="63">
        <v>46.385542168674696</v>
      </c>
      <c r="F72" s="10">
        <v>32</v>
      </c>
      <c r="G72" s="63">
        <v>19.277108433734899</v>
      </c>
      <c r="H72" s="69">
        <f t="shared" si="5"/>
        <v>0.65662650602409633</v>
      </c>
      <c r="I72" s="10">
        <v>14</v>
      </c>
      <c r="J72" s="63">
        <v>8.4337349397590398</v>
      </c>
      <c r="K72" s="10">
        <v>7</v>
      </c>
      <c r="L72" s="63">
        <v>4.2168674698795199</v>
      </c>
      <c r="M72" s="10">
        <v>13</v>
      </c>
      <c r="N72" s="63">
        <v>7.8313253012048198</v>
      </c>
      <c r="O72" s="69">
        <f t="shared" ref="O72:O78" si="7">((I72+K72+M72)/C72)</f>
        <v>0.20481927710843373</v>
      </c>
      <c r="P72" s="10">
        <v>8</v>
      </c>
      <c r="Q72" s="63">
        <v>4.8192771084337398</v>
      </c>
      <c r="R72" s="10">
        <v>6</v>
      </c>
      <c r="S72" s="63">
        <v>3.6144578313253</v>
      </c>
      <c r="T72" s="10">
        <v>1</v>
      </c>
      <c r="U72" s="63">
        <v>0.60240963855421703</v>
      </c>
      <c r="V72" s="69">
        <f t="shared" ref="V72:V78" si="8">((P72+R72+T72)/C72)</f>
        <v>9.036144578313253E-2</v>
      </c>
      <c r="W72" s="10">
        <v>2</v>
      </c>
      <c r="X72" s="63">
        <v>1.2048192771084301</v>
      </c>
      <c r="Y72" s="10">
        <v>2</v>
      </c>
      <c r="Z72" s="63">
        <v>1.2048192771084301</v>
      </c>
      <c r="AA72" s="69">
        <f t="shared" ref="AA72:AA78" si="9">((W72+Y72)/C72)</f>
        <v>2.4096385542168676E-2</v>
      </c>
      <c r="AB72" s="10">
        <v>4</v>
      </c>
      <c r="AC72" s="69">
        <v>2.40963855421687E-2</v>
      </c>
      <c r="AD72" s="11"/>
      <c r="AE72" s="37">
        <v>3.4060240963855422</v>
      </c>
    </row>
    <row r="73" spans="1:31">
      <c r="A73" s="8" t="s">
        <v>37</v>
      </c>
      <c r="B73" s="8" t="s">
        <v>111</v>
      </c>
      <c r="C73" s="12">
        <f t="shared" si="6"/>
        <v>351</v>
      </c>
      <c r="D73" s="9">
        <v>120</v>
      </c>
      <c r="E73" s="63">
        <v>34.188034188034202</v>
      </c>
      <c r="F73" s="10">
        <v>50</v>
      </c>
      <c r="G73" s="63">
        <v>14.2450142450142</v>
      </c>
      <c r="H73" s="69">
        <f t="shared" si="5"/>
        <v>0.48433048433048431</v>
      </c>
      <c r="I73" s="10">
        <v>48</v>
      </c>
      <c r="J73" s="63">
        <v>13.675213675213699</v>
      </c>
      <c r="K73" s="10">
        <v>45</v>
      </c>
      <c r="L73" s="63">
        <v>12.8205128205128</v>
      </c>
      <c r="M73" s="10">
        <v>10</v>
      </c>
      <c r="N73" s="63">
        <v>2.8490028490028498</v>
      </c>
      <c r="O73" s="69">
        <f t="shared" si="7"/>
        <v>0.29344729344729342</v>
      </c>
      <c r="P73" s="10">
        <v>17</v>
      </c>
      <c r="Q73" s="63">
        <v>4.84330484330484</v>
      </c>
      <c r="R73" s="10">
        <v>24</v>
      </c>
      <c r="S73" s="63">
        <v>6.83760683760684</v>
      </c>
      <c r="T73" s="10">
        <v>13</v>
      </c>
      <c r="U73" s="63">
        <v>3.7037037037037002</v>
      </c>
      <c r="V73" s="69">
        <f t="shared" si="8"/>
        <v>0.15384615384615385</v>
      </c>
      <c r="W73" s="10">
        <v>5</v>
      </c>
      <c r="X73" s="63">
        <v>1.42450142450142</v>
      </c>
      <c r="Y73" s="10">
        <v>6</v>
      </c>
      <c r="Z73" s="63">
        <v>1.70940170940171</v>
      </c>
      <c r="AA73" s="69">
        <f t="shared" si="9"/>
        <v>3.1339031339031341E-2</v>
      </c>
      <c r="AB73" s="10">
        <v>13</v>
      </c>
      <c r="AC73" s="69">
        <v>3.7037037037037E-2</v>
      </c>
      <c r="AD73" s="11"/>
      <c r="AE73" s="37">
        <v>3.1541310541310543</v>
      </c>
    </row>
    <row r="74" spans="1:31">
      <c r="A74" s="8" t="s">
        <v>39</v>
      </c>
      <c r="B74" s="8" t="s">
        <v>112</v>
      </c>
      <c r="C74" s="12">
        <f t="shared" si="6"/>
        <v>400</v>
      </c>
      <c r="D74" s="9">
        <v>108</v>
      </c>
      <c r="E74" s="63">
        <v>27</v>
      </c>
      <c r="F74" s="10">
        <v>63</v>
      </c>
      <c r="G74" s="63">
        <v>15.75</v>
      </c>
      <c r="H74" s="69">
        <f t="shared" si="5"/>
        <v>0.42749999999999999</v>
      </c>
      <c r="I74" s="10">
        <v>56</v>
      </c>
      <c r="J74" s="63">
        <v>14</v>
      </c>
      <c r="K74" s="10">
        <v>38</v>
      </c>
      <c r="L74" s="63">
        <v>9.5</v>
      </c>
      <c r="M74" s="10">
        <v>37</v>
      </c>
      <c r="N74" s="63">
        <v>9.25</v>
      </c>
      <c r="O74" s="69">
        <f t="shared" si="7"/>
        <v>0.32750000000000001</v>
      </c>
      <c r="P74" s="10">
        <v>26</v>
      </c>
      <c r="Q74" s="63">
        <v>6.5</v>
      </c>
      <c r="R74" s="10">
        <v>10</v>
      </c>
      <c r="S74" s="63">
        <v>2.5</v>
      </c>
      <c r="T74" s="10">
        <v>19</v>
      </c>
      <c r="U74" s="63">
        <v>4.75</v>
      </c>
      <c r="V74" s="69">
        <f t="shared" si="8"/>
        <v>0.13750000000000001</v>
      </c>
      <c r="W74" s="10">
        <v>12</v>
      </c>
      <c r="X74" s="63">
        <v>3</v>
      </c>
      <c r="Y74" s="10">
        <v>19</v>
      </c>
      <c r="Z74" s="63">
        <v>4.75</v>
      </c>
      <c r="AA74" s="69">
        <f t="shared" si="9"/>
        <v>7.7499999999999999E-2</v>
      </c>
      <c r="AB74" s="10">
        <v>12</v>
      </c>
      <c r="AC74" s="69">
        <v>0.03</v>
      </c>
      <c r="AD74" s="11"/>
      <c r="AE74" s="37">
        <v>3.0262500000000001</v>
      </c>
    </row>
    <row r="75" spans="1:31">
      <c r="A75" s="8"/>
      <c r="B75" s="8" t="s">
        <v>113</v>
      </c>
      <c r="C75" s="12">
        <f t="shared" si="6"/>
        <v>279</v>
      </c>
      <c r="D75" s="9">
        <v>117</v>
      </c>
      <c r="E75" s="63">
        <v>41.935483870967701</v>
      </c>
      <c r="F75" s="10">
        <v>43</v>
      </c>
      <c r="G75" s="63">
        <v>15.412186379928301</v>
      </c>
      <c r="H75" s="69">
        <f t="shared" si="5"/>
        <v>0.57347670250896055</v>
      </c>
      <c r="I75" s="10">
        <v>29</v>
      </c>
      <c r="J75" s="63">
        <v>10.394265232974901</v>
      </c>
      <c r="K75" s="10">
        <v>23</v>
      </c>
      <c r="L75" s="63">
        <v>8.2437275985663092</v>
      </c>
      <c r="M75" s="10">
        <v>17</v>
      </c>
      <c r="N75" s="63">
        <v>6.0931899641577099</v>
      </c>
      <c r="O75" s="69">
        <f t="shared" si="7"/>
        <v>0.24731182795698925</v>
      </c>
      <c r="P75" s="10">
        <v>13</v>
      </c>
      <c r="Q75" s="63">
        <v>4.6594982078853002</v>
      </c>
      <c r="R75" s="10">
        <v>8</v>
      </c>
      <c r="S75" s="63">
        <v>2.8673835125448002</v>
      </c>
      <c r="T75" s="10">
        <v>8</v>
      </c>
      <c r="U75" s="63">
        <v>2.8673835125448002</v>
      </c>
      <c r="V75" s="69">
        <f t="shared" si="8"/>
        <v>0.1039426523297491</v>
      </c>
      <c r="W75" s="10">
        <v>6</v>
      </c>
      <c r="X75" s="63">
        <v>2.1505376344085998</v>
      </c>
      <c r="Y75" s="10">
        <v>7</v>
      </c>
      <c r="Z75" s="63">
        <v>2.5089605734767</v>
      </c>
      <c r="AA75" s="69">
        <f t="shared" si="9"/>
        <v>4.6594982078853049E-2</v>
      </c>
      <c r="AB75" s="10">
        <v>8</v>
      </c>
      <c r="AC75" s="69">
        <v>2.8673835125448001E-2</v>
      </c>
      <c r="AD75" s="11"/>
      <c r="AE75" s="37">
        <v>3.2688172043010755</v>
      </c>
    </row>
    <row r="76" spans="1:31">
      <c r="A76" s="8" t="s">
        <v>57</v>
      </c>
      <c r="B76" s="8" t="s">
        <v>114</v>
      </c>
      <c r="C76" s="12">
        <f t="shared" si="6"/>
        <v>333</v>
      </c>
      <c r="D76" s="9">
        <v>183</v>
      </c>
      <c r="E76" s="63">
        <v>54.954954954954999</v>
      </c>
      <c r="F76" s="10">
        <v>52</v>
      </c>
      <c r="G76" s="63">
        <v>15.615615615615599</v>
      </c>
      <c r="H76" s="69">
        <f t="shared" si="5"/>
        <v>0.70570570570570568</v>
      </c>
      <c r="I76" s="10">
        <v>27</v>
      </c>
      <c r="J76" s="63">
        <v>8.1081081081081106</v>
      </c>
      <c r="K76" s="10">
        <v>24</v>
      </c>
      <c r="L76" s="63">
        <v>7.20720720720721</v>
      </c>
      <c r="M76" s="10">
        <v>19</v>
      </c>
      <c r="N76" s="63">
        <v>5.7057057057057099</v>
      </c>
      <c r="O76" s="69">
        <f t="shared" si="7"/>
        <v>0.21021021021021022</v>
      </c>
      <c r="P76" s="10">
        <v>11</v>
      </c>
      <c r="Q76" s="63">
        <v>3.3033033033032999</v>
      </c>
      <c r="R76" s="10">
        <v>6</v>
      </c>
      <c r="S76" s="63">
        <v>1.8018018018018001</v>
      </c>
      <c r="T76" s="10">
        <v>4</v>
      </c>
      <c r="U76" s="63">
        <v>1.2012012012012001</v>
      </c>
      <c r="V76" s="69">
        <f t="shared" si="8"/>
        <v>6.3063063063063057E-2</v>
      </c>
      <c r="W76" s="10">
        <v>1</v>
      </c>
      <c r="X76" s="63">
        <v>0.30030030030030003</v>
      </c>
      <c r="Y76" s="10">
        <v>1</v>
      </c>
      <c r="Z76" s="63">
        <v>0.30030030030030003</v>
      </c>
      <c r="AA76" s="69">
        <f t="shared" si="9"/>
        <v>6.006006006006006E-3</v>
      </c>
      <c r="AB76" s="10">
        <v>5</v>
      </c>
      <c r="AC76" s="69">
        <v>1.5015015015015001E-2</v>
      </c>
      <c r="AD76" s="11"/>
      <c r="AE76" s="37">
        <v>3.5531531531531533</v>
      </c>
    </row>
    <row r="77" spans="1:31">
      <c r="A77" s="8"/>
      <c r="B77" s="8" t="s">
        <v>115</v>
      </c>
      <c r="C77" s="12">
        <f t="shared" si="6"/>
        <v>63</v>
      </c>
      <c r="D77" s="9">
        <v>57</v>
      </c>
      <c r="E77" s="63">
        <v>90.476190476190496</v>
      </c>
      <c r="F77" s="10">
        <v>2</v>
      </c>
      <c r="G77" s="63">
        <v>3.17460317460317</v>
      </c>
      <c r="H77" s="69">
        <f t="shared" si="5"/>
        <v>0.93650793650793651</v>
      </c>
      <c r="I77" s="10">
        <v>1</v>
      </c>
      <c r="J77" s="63">
        <v>1.5873015873015901</v>
      </c>
      <c r="K77" s="10">
        <v>1</v>
      </c>
      <c r="L77" s="63">
        <v>1.5873015873015901</v>
      </c>
      <c r="M77" s="10">
        <v>0</v>
      </c>
      <c r="N77" s="63">
        <v>0</v>
      </c>
      <c r="O77" s="69">
        <f t="shared" si="7"/>
        <v>3.1746031746031744E-2</v>
      </c>
      <c r="P77" s="10">
        <v>0</v>
      </c>
      <c r="Q77" s="63">
        <v>0</v>
      </c>
      <c r="R77" s="10">
        <v>1</v>
      </c>
      <c r="S77" s="63">
        <v>1.5873015873015901</v>
      </c>
      <c r="T77" s="10">
        <v>0</v>
      </c>
      <c r="U77" s="63">
        <v>0</v>
      </c>
      <c r="V77" s="69">
        <f t="shared" si="8"/>
        <v>1.5873015873015872E-2</v>
      </c>
      <c r="W77" s="10">
        <v>0</v>
      </c>
      <c r="X77" s="63">
        <v>0</v>
      </c>
      <c r="Y77" s="10">
        <v>1</v>
      </c>
      <c r="Z77" s="63">
        <v>1.5873015873015901</v>
      </c>
      <c r="AA77" s="69">
        <f t="shared" si="9"/>
        <v>1.5873015873015872E-2</v>
      </c>
      <c r="AB77" s="10">
        <v>0</v>
      </c>
      <c r="AC77" s="69">
        <v>0</v>
      </c>
      <c r="AD77" s="11"/>
      <c r="AE77" s="37">
        <v>3.8841269841269841</v>
      </c>
    </row>
    <row r="78" spans="1:31">
      <c r="A78" s="8" t="s">
        <v>116</v>
      </c>
      <c r="B78" s="8" t="s">
        <v>116</v>
      </c>
      <c r="C78" s="12">
        <f t="shared" si="6"/>
        <v>60</v>
      </c>
      <c r="D78" s="10">
        <v>24</v>
      </c>
      <c r="E78" s="65">
        <v>40</v>
      </c>
      <c r="F78" s="10">
        <v>18</v>
      </c>
      <c r="G78" s="65">
        <v>30</v>
      </c>
      <c r="H78" s="71">
        <f t="shared" si="5"/>
        <v>0.7</v>
      </c>
      <c r="I78" s="10">
        <v>10</v>
      </c>
      <c r="J78" s="65">
        <v>16.6666666666667</v>
      </c>
      <c r="K78" s="10">
        <v>3</v>
      </c>
      <c r="L78" s="65">
        <v>5</v>
      </c>
      <c r="M78" s="10">
        <v>2</v>
      </c>
      <c r="N78" s="65">
        <v>3.3333333333333299</v>
      </c>
      <c r="O78" s="71">
        <f t="shared" si="7"/>
        <v>0.25</v>
      </c>
      <c r="P78" s="10">
        <v>2</v>
      </c>
      <c r="Q78" s="65">
        <v>3.3333333333333299</v>
      </c>
      <c r="R78" s="10">
        <v>0</v>
      </c>
      <c r="S78" s="65">
        <v>0</v>
      </c>
      <c r="T78" s="10">
        <v>1</v>
      </c>
      <c r="U78" s="65">
        <v>1.6666666666666701</v>
      </c>
      <c r="V78" s="71">
        <f t="shared" si="8"/>
        <v>0.05</v>
      </c>
      <c r="W78" s="10">
        <v>0</v>
      </c>
      <c r="X78" s="65">
        <v>0</v>
      </c>
      <c r="Y78" s="10">
        <v>0</v>
      </c>
      <c r="Z78" s="65">
        <v>0</v>
      </c>
      <c r="AA78" s="71">
        <f t="shared" si="9"/>
        <v>0</v>
      </c>
      <c r="AB78" s="10">
        <v>0</v>
      </c>
      <c r="AC78" s="71">
        <v>0</v>
      </c>
      <c r="AD78" s="39"/>
      <c r="AE78" s="37">
        <v>3.605</v>
      </c>
    </row>
    <row r="79" spans="1:31">
      <c r="A79" s="16" t="s">
        <v>117</v>
      </c>
      <c r="B79" s="16"/>
      <c r="C79" s="17">
        <f>SUM(C8:C78)</f>
        <v>14006</v>
      </c>
      <c r="D79" s="17">
        <f>SUM(D8:D78)</f>
        <v>5753</v>
      </c>
      <c r="E79" s="68">
        <f>(D79/C79)</f>
        <v>0.41075253462801659</v>
      </c>
      <c r="F79" s="17">
        <f>SUM(F8:F78)</f>
        <v>2008</v>
      </c>
      <c r="G79" s="68">
        <f>(F79/C79)</f>
        <v>0.1433671283735542</v>
      </c>
      <c r="H79" s="68">
        <f>(E79+G79)</f>
        <v>0.55411966300157078</v>
      </c>
      <c r="I79" s="17">
        <f>SUM(I8:I78)</f>
        <v>1363</v>
      </c>
      <c r="J79" s="68">
        <f>(I79/C79)</f>
        <v>9.7315436241610737E-2</v>
      </c>
      <c r="K79" s="17">
        <f>SUM(K8:K78)</f>
        <v>1514</v>
      </c>
      <c r="L79" s="68">
        <f>(K79/C79)</f>
        <v>0.10809653005854633</v>
      </c>
      <c r="M79" s="17">
        <f>SUM(M8:M78)</f>
        <v>903</v>
      </c>
      <c r="N79" s="68">
        <f>(M79/C79)</f>
        <v>6.4472368984720835E-2</v>
      </c>
      <c r="O79" s="68">
        <f>(J79+L79+N79)</f>
        <v>0.26988433528487787</v>
      </c>
      <c r="P79" s="17">
        <f>SUM(P8:P78)</f>
        <v>604</v>
      </c>
      <c r="Q79" s="68">
        <f>(P79/C79)</f>
        <v>4.3124375267742397E-2</v>
      </c>
      <c r="R79" s="17">
        <f>SUM(R8:R78)</f>
        <v>650</v>
      </c>
      <c r="S79" s="68">
        <f>(R79/C79)</f>
        <v>4.6408681993431386E-2</v>
      </c>
      <c r="T79" s="17">
        <f>SUM(T8:T78)</f>
        <v>369</v>
      </c>
      <c r="U79" s="68">
        <f>(T79/C79)</f>
        <v>2.6345851777809511E-2</v>
      </c>
      <c r="V79" s="68">
        <f>(Q79+S79+U79)</f>
        <v>0.11587890903898329</v>
      </c>
      <c r="W79" s="17">
        <f>SUM(W8:W78)</f>
        <v>191</v>
      </c>
      <c r="X79" s="68">
        <f>(W79/C79)</f>
        <v>1.3637012708839069E-2</v>
      </c>
      <c r="Y79" s="17">
        <f>SUM(Y8:Y78)</f>
        <v>290</v>
      </c>
      <c r="Z79" s="68">
        <f>(Y79/C79)</f>
        <v>2.0705411966300158E-2</v>
      </c>
      <c r="AA79" s="68">
        <f>(X79+Z79)</f>
        <v>3.4342424675139226E-2</v>
      </c>
      <c r="AB79" s="17">
        <f>SUM(AB8:AB78)</f>
        <v>389</v>
      </c>
      <c r="AC79" s="68">
        <f>(AB79/C79)</f>
        <v>2.7773811223761245E-2</v>
      </c>
      <c r="AD79" s="18"/>
      <c r="AE79" s="72">
        <f>AVERAGE(AE8:AE78)</f>
        <v>3.3146204070484839</v>
      </c>
    </row>
    <row r="80" spans="1:31">
      <c r="Q80" s="68"/>
    </row>
    <row r="84" spans="1:30" ht="15.75" thickBot="1">
      <c r="A84" s="5" t="s">
        <v>118</v>
      </c>
      <c r="B84" s="5"/>
      <c r="C84" s="6" t="s">
        <v>5</v>
      </c>
      <c r="D84" s="6" t="s">
        <v>6</v>
      </c>
      <c r="E84" s="6" t="s">
        <v>7</v>
      </c>
      <c r="F84" s="6" t="s">
        <v>8</v>
      </c>
      <c r="G84" s="6" t="s">
        <v>9</v>
      </c>
      <c r="H84" s="42" t="s">
        <v>10</v>
      </c>
      <c r="I84" s="6" t="s">
        <v>11</v>
      </c>
      <c r="J84" s="6" t="s">
        <v>12</v>
      </c>
      <c r="K84" s="6" t="s">
        <v>13</v>
      </c>
      <c r="L84" s="6" t="s">
        <v>14</v>
      </c>
      <c r="M84" s="6" t="s">
        <v>15</v>
      </c>
      <c r="N84" s="6" t="s">
        <v>16</v>
      </c>
      <c r="O84" s="42" t="s">
        <v>17</v>
      </c>
      <c r="P84" s="6" t="s">
        <v>18</v>
      </c>
      <c r="Q84" s="6" t="s">
        <v>19</v>
      </c>
      <c r="R84" s="6" t="s">
        <v>20</v>
      </c>
      <c r="S84" s="6" t="s">
        <v>21</v>
      </c>
      <c r="T84" s="6" t="s">
        <v>22</v>
      </c>
      <c r="U84" s="6" t="s">
        <v>23</v>
      </c>
      <c r="V84" s="42" t="s">
        <v>24</v>
      </c>
      <c r="W84" s="6" t="s">
        <v>25</v>
      </c>
      <c r="X84" s="6" t="s">
        <v>26</v>
      </c>
      <c r="Y84" s="6" t="s">
        <v>27</v>
      </c>
      <c r="Z84" s="6" t="s">
        <v>28</v>
      </c>
      <c r="AA84" s="42" t="s">
        <v>29</v>
      </c>
      <c r="AB84" s="6" t="s">
        <v>30</v>
      </c>
      <c r="AC84" s="42" t="s">
        <v>31</v>
      </c>
      <c r="AD84" s="47"/>
    </row>
    <row r="85" spans="1:30" s="55" customFormat="1" ht="13.5" thickTop="1">
      <c r="A85" s="48" t="s">
        <v>119</v>
      </c>
      <c r="B85" s="49"/>
      <c r="C85" s="50">
        <f>SUM(C9:C10, C18:C19, C21:C23, C33:C36,C38:C44, C48:C53, C61:C76,C55:C56,C40:C44, C46, C24:C28, C30,C11:C14, C78)</f>
        <v>12386</v>
      </c>
      <c r="D85" s="50">
        <f>SUM(D9:D10, D18:D19, D21:D23, D33:D36,D38:D44, D48:D53, D61:D76,D55:D56,D40:D44, D46, D24:D28, D30,D11:D14, D78)</f>
        <v>4791</v>
      </c>
      <c r="E85" s="51">
        <f>(D85/C85)</f>
        <v>0.3868076860972065</v>
      </c>
      <c r="F85" s="50">
        <f>SUM(F9:F10, F18:F19, F21:F23, F33:F36,F38:F44, F48:F53, F61:F76,F55:F56,F40:F44, F46, F24:F28, F30,F11:F14, F78)</f>
        <v>1741</v>
      </c>
      <c r="G85" s="51">
        <f>(F85/C85)</f>
        <v>0.14056192475375423</v>
      </c>
      <c r="H85" s="52">
        <f>SUM(G85,E85)</f>
        <v>0.52736961085096068</v>
      </c>
      <c r="I85" s="50">
        <f>SUM(I9:I10, I18:I19, I21:I23, I33:I36,I38:I44, I48:I53, I61:I76,I55:I56,I40:I44, I46, I24:I28, I30,I11:I14, I78)</f>
        <v>1255</v>
      </c>
      <c r="J85" s="51">
        <f>(I85/C85)</f>
        <v>0.10132407556919103</v>
      </c>
      <c r="K85" s="50">
        <f>SUM(K9:K10, K18:K19, K21:K23, K33:K36,K38:K44, K48:K53, K61:K76,K55:K56,K40:K44, K46, K24:K28, K30,K11:K14, K78)</f>
        <v>1431</v>
      </c>
      <c r="L85" s="51">
        <f>(K85/C85)</f>
        <v>0.11553366704343614</v>
      </c>
      <c r="M85" s="50">
        <f>SUM(M9:M10, M18:M19, M21:M23, M33:M36,M38:M44, M48:M53, M61:M76,M55:M56,M40:M44, M46, M24:M28, M30,M11:M14, M78)</f>
        <v>831</v>
      </c>
      <c r="N85" s="51">
        <f>(M85/C85)</f>
        <v>6.7091877926691426E-2</v>
      </c>
      <c r="O85" s="53">
        <f>SUM(N85,L85,J85)</f>
        <v>0.2839496205393186</v>
      </c>
      <c r="P85" s="50">
        <f>SUM(P9:P10, P18:P19, P21:P23, P33:P36,P38:P44, P48:P53, P61:P76,P55:P56,P40:P44, P46, P24:P28, P30,P11:P14, P78)</f>
        <v>596</v>
      </c>
      <c r="Q85" s="51">
        <f>(P85/C85)</f>
        <v>4.811884385596641E-2</v>
      </c>
      <c r="R85" s="50">
        <f>SUM(R9:R10, R18:R19, R21:R23, R33:R36,R38:R44, R48:R53, R61:R76,R55:R56,R40:R44, R46, R24:R28, R30,R11:R14, R78)</f>
        <v>612</v>
      </c>
      <c r="S85" s="51">
        <f>(R85/C85)</f>
        <v>4.9410624899079603E-2</v>
      </c>
      <c r="T85" s="50">
        <f>SUM(T9:T10, T18:T19, T21:T23, T33:T36,T38:T44, T48:T53, T61:T76,T55:T56,T40:T44, T46, T24:T28, T30,T11:T14, T78)</f>
        <v>350</v>
      </c>
      <c r="U85" s="51">
        <f>(T85/C85)</f>
        <v>2.8257710318101082E-2</v>
      </c>
      <c r="V85" s="53">
        <f>SUM(U85,S85,Q85)</f>
        <v>0.1257871790731471</v>
      </c>
      <c r="W85" s="50">
        <f>SUM(W9:W10, W18:W19, W21:W23, W33:W36,W38:W44, W48:W53, W61:W76,W55:W56,W40:W44, W46, W24:W28, W30,W11:W14, W78)</f>
        <v>185</v>
      </c>
      <c r="X85" s="51">
        <f>(W85/C85)</f>
        <v>1.4936218310996285E-2</v>
      </c>
      <c r="Y85" s="50">
        <f>SUM(Y9:Y10, Y18:Y19, Y21:Y23, Y33:Y36,Y38:Y44, Y48:Y53, Y61:Y76,Y55:Y56,Y40:Y44, Y46, Y24:Y28, Y30,Y11:Y14, Y78)</f>
        <v>280</v>
      </c>
      <c r="Z85" s="51">
        <f>(Y85/C85)</f>
        <v>2.2606168254480866E-2</v>
      </c>
      <c r="AA85" s="54">
        <f>SUM(Z85,X85)</f>
        <v>3.7542386565477148E-2</v>
      </c>
      <c r="AB85" s="50">
        <f>SUM(AB9:AB10, AB18:AB19, AB21:AB23, AB33:AB36,AB38:AB44, AB48:AB53, AB61:AB76,AB55:AB56,AB40:AB44, AB46, AB24:AB28, AB30,AB11:AB14, AB78)</f>
        <v>367</v>
      </c>
      <c r="AC85" s="51">
        <f>(AB85/C85)</f>
        <v>2.9630227676408848E-2</v>
      </c>
      <c r="AD85" s="49"/>
    </row>
    <row r="86" spans="1:30" s="55" customFormat="1" ht="12.75">
      <c r="A86" s="8" t="s">
        <v>120</v>
      </c>
      <c r="B86" s="10"/>
      <c r="C86" s="56">
        <f>SUM(C8, C15, C17, C29, C35, C54, C57:C59)</f>
        <v>1852</v>
      </c>
      <c r="D86" s="56">
        <f>SUM(D8, D15, D17, D29, D35, D54, D57:D59)</f>
        <v>735</v>
      </c>
      <c r="E86" s="51">
        <f t="shared" ref="E86:E87" si="10">(D86/C86)</f>
        <v>0.39686825053995678</v>
      </c>
      <c r="F86" s="56">
        <f>SUM(F8, F15, F17, F29, F35, F54, F57:F59)</f>
        <v>329</v>
      </c>
      <c r="G86" s="51">
        <f t="shared" ref="G86:G87" si="11">(F86/C86)</f>
        <v>0.17764578833693304</v>
      </c>
      <c r="H86" s="52">
        <f>SUM(G86,E86)</f>
        <v>0.57451403887688979</v>
      </c>
      <c r="I86" s="56">
        <f>SUM(I8, I15, I17, I29, I35, I54, I57:I59)</f>
        <v>190</v>
      </c>
      <c r="J86" s="51">
        <f t="shared" ref="J86:J87" si="12">(I86/C86)</f>
        <v>0.10259179265658748</v>
      </c>
      <c r="K86" s="56">
        <f>SUM(K8, K15, K17, K29, K35, K54, K57:K59)</f>
        <v>194</v>
      </c>
      <c r="L86" s="51">
        <f t="shared" ref="L86:L87" si="13">(K86/C86)</f>
        <v>0.10475161987041037</v>
      </c>
      <c r="M86" s="56">
        <f>SUM(M8, M15, M17, M29, M35, M54, M57:M59)</f>
        <v>125</v>
      </c>
      <c r="N86" s="51">
        <f t="shared" ref="N86:N87" si="14">(M86/C86)</f>
        <v>6.7494600431965437E-2</v>
      </c>
      <c r="O86" s="57">
        <f t="shared" ref="O86:O87" si="15">SUM(N86,L86,J86)</f>
        <v>0.27483801295896326</v>
      </c>
      <c r="P86" s="56">
        <f>SUM(P8, P15, P17, P29, P35, P54, P57:P59)</f>
        <v>62</v>
      </c>
      <c r="Q86" s="51">
        <f t="shared" ref="Q86:Q87" si="16">(P86/C86)</f>
        <v>3.3477321814254862E-2</v>
      </c>
      <c r="R86" s="56">
        <f>SUM(R8, R15, R17, R29, R35, R54, R57:R59)</f>
        <v>79</v>
      </c>
      <c r="S86" s="51">
        <f t="shared" ref="S86:S87" si="17">(R86/C86)</f>
        <v>4.2656587473002161E-2</v>
      </c>
      <c r="T86" s="56">
        <f>SUM(T8, T15, T17, T29, T35, T54, T57:T59)</f>
        <v>45</v>
      </c>
      <c r="U86" s="51">
        <f t="shared" ref="U86:U87" si="18">(T86/C86)</f>
        <v>2.429805615550756E-2</v>
      </c>
      <c r="V86" s="53">
        <f t="shared" ref="V86:V87" si="19">SUM(U86,S86,Q86)</f>
        <v>0.10043196544276459</v>
      </c>
      <c r="W86" s="56">
        <f>SUM(W8, W15, W17, W29, W35, W54, W57:W59)</f>
        <v>19</v>
      </c>
      <c r="X86" s="51">
        <f t="shared" ref="X86:X87" si="20">(W86/C86)</f>
        <v>1.0259179265658747E-2</v>
      </c>
      <c r="Y86" s="56">
        <f>SUM(Y8, Y15, Y17, Y29, Y35, Y54, Y57:Y59)</f>
        <v>35</v>
      </c>
      <c r="Z86" s="51">
        <f t="shared" ref="Z86:Z87" si="21">(Y86/C86)</f>
        <v>1.8898488120950324E-2</v>
      </c>
      <c r="AA86" s="54">
        <f t="shared" ref="AA86:AA87" si="22">SUM(Z86,X86)</f>
        <v>2.9157667386609069E-2</v>
      </c>
      <c r="AB86" s="56">
        <f>SUM(AB8, AB15, AB17, AB29, AB35, AB54, AB57:AB59)</f>
        <v>39</v>
      </c>
      <c r="AC86" s="51">
        <f t="shared" ref="AC86:AC87" si="23">(AB86/C86)</f>
        <v>2.1058315334773217E-2</v>
      </c>
      <c r="AD86" s="10"/>
    </row>
    <row r="87" spans="1:30" s="55" customFormat="1" ht="12.75">
      <c r="A87" s="8" t="s">
        <v>121</v>
      </c>
      <c r="B87" s="10"/>
      <c r="C87" s="56">
        <f>SUM(C31:C32)</f>
        <v>494</v>
      </c>
      <c r="D87" s="56">
        <f>SUM(D31:D32)</f>
        <v>283</v>
      </c>
      <c r="E87" s="51">
        <f t="shared" si="10"/>
        <v>0.57287449392712553</v>
      </c>
      <c r="F87" s="56">
        <f>SUM(F31:F32)</f>
        <v>87</v>
      </c>
      <c r="G87" s="51">
        <f t="shared" si="11"/>
        <v>0.17611336032388664</v>
      </c>
      <c r="H87" s="52">
        <f>SUM(G87,E87)</f>
        <v>0.74898785425101222</v>
      </c>
      <c r="I87" s="56">
        <f>SUM(I31:I32)</f>
        <v>38</v>
      </c>
      <c r="J87" s="51">
        <f t="shared" si="12"/>
        <v>7.6923076923076927E-2</v>
      </c>
      <c r="K87" s="56">
        <f>SUM(K31:K32)</f>
        <v>33</v>
      </c>
      <c r="L87" s="51">
        <f t="shared" si="13"/>
        <v>6.6801619433198386E-2</v>
      </c>
      <c r="M87" s="56">
        <f>SUM(M31:M32)</f>
        <v>25</v>
      </c>
      <c r="N87" s="51">
        <f t="shared" si="14"/>
        <v>5.0607287449392711E-2</v>
      </c>
      <c r="O87" s="57">
        <f t="shared" si="15"/>
        <v>0.19433198380566802</v>
      </c>
      <c r="P87" s="56">
        <f>SUM(P31:P32)</f>
        <v>4</v>
      </c>
      <c r="Q87" s="51">
        <f t="shared" si="16"/>
        <v>8.0971659919028341E-3</v>
      </c>
      <c r="R87" s="56">
        <f>SUM(R31:R32)</f>
        <v>8</v>
      </c>
      <c r="S87" s="51">
        <f t="shared" si="17"/>
        <v>1.6194331983805668E-2</v>
      </c>
      <c r="T87" s="56">
        <f>SUM(T31:T32)</f>
        <v>5</v>
      </c>
      <c r="U87" s="51">
        <f t="shared" si="18"/>
        <v>1.0121457489878543E-2</v>
      </c>
      <c r="V87" s="53">
        <f t="shared" si="19"/>
        <v>3.4412955465587043E-2</v>
      </c>
      <c r="W87" s="56">
        <f>SUM(W31:W32)</f>
        <v>0</v>
      </c>
      <c r="X87" s="51">
        <f t="shared" si="20"/>
        <v>0</v>
      </c>
      <c r="Y87" s="56">
        <f>SUM(Y31:Y32)</f>
        <v>2</v>
      </c>
      <c r="Z87" s="51">
        <f t="shared" si="21"/>
        <v>4.048582995951417E-3</v>
      </c>
      <c r="AA87" s="54">
        <f t="shared" si="22"/>
        <v>4.048582995951417E-3</v>
      </c>
      <c r="AB87" s="56">
        <f>SUM(AB31:AB32)</f>
        <v>9</v>
      </c>
      <c r="AC87" s="51">
        <f t="shared" si="23"/>
        <v>1.8218623481781375E-2</v>
      </c>
      <c r="AD87" s="10"/>
    </row>
  </sheetData>
  <mergeCells count="3">
    <mergeCell ref="A1:AC1"/>
    <mergeCell ref="A2:AC2"/>
    <mergeCell ref="A4:A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1BC6-796D-4CA1-A4F9-44DEDDB703E1}">
  <dimension ref="A1:AC15"/>
  <sheetViews>
    <sheetView tabSelected="1" topLeftCell="K1" workbookViewId="0">
      <selection activeCell="AC16" sqref="AC16"/>
    </sheetView>
  </sheetViews>
  <sheetFormatPr defaultRowHeight="15"/>
  <sheetData>
    <row r="1" spans="1:29" ht="25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9" ht="18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9" ht="18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"/>
      <c r="Z3" s="2"/>
      <c r="AA3" s="2"/>
      <c r="AB3" s="2"/>
    </row>
    <row r="4" spans="1:29">
      <c r="A4" s="60" t="s">
        <v>132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9" s="43" customFormat="1">
      <c r="A7" s="44" t="s">
        <v>118</v>
      </c>
      <c r="B7" s="44" t="s">
        <v>4</v>
      </c>
      <c r="C7" s="45" t="s">
        <v>123</v>
      </c>
      <c r="D7" s="45" t="s">
        <v>6</v>
      </c>
      <c r="E7" s="45" t="s">
        <v>7</v>
      </c>
      <c r="F7" s="45" t="s">
        <v>8</v>
      </c>
      <c r="G7" s="45" t="s">
        <v>9</v>
      </c>
      <c r="H7" s="19" t="s">
        <v>10</v>
      </c>
      <c r="I7" s="45" t="s">
        <v>11</v>
      </c>
      <c r="J7" s="45" t="s">
        <v>12</v>
      </c>
      <c r="K7" s="45" t="s">
        <v>13</v>
      </c>
      <c r="L7" s="45" t="s">
        <v>14</v>
      </c>
      <c r="M7" s="45" t="s">
        <v>15</v>
      </c>
      <c r="N7" s="45" t="s">
        <v>16</v>
      </c>
      <c r="O7" s="19" t="s">
        <v>124</v>
      </c>
      <c r="P7" s="45" t="s">
        <v>18</v>
      </c>
      <c r="Q7" s="45" t="s">
        <v>19</v>
      </c>
      <c r="R7" s="45" t="s">
        <v>20</v>
      </c>
      <c r="S7" s="45" t="s">
        <v>21</v>
      </c>
      <c r="T7" s="45" t="s">
        <v>22</v>
      </c>
      <c r="U7" s="45" t="s">
        <v>23</v>
      </c>
      <c r="V7" s="19" t="s">
        <v>24</v>
      </c>
      <c r="W7" s="45" t="s">
        <v>27</v>
      </c>
      <c r="X7" s="45" t="s">
        <v>28</v>
      </c>
      <c r="Y7" s="19" t="s">
        <v>29</v>
      </c>
      <c r="Z7" s="45" t="s">
        <v>30</v>
      </c>
      <c r="AA7" s="19" t="s">
        <v>31</v>
      </c>
      <c r="AB7" s="45" t="s">
        <v>130</v>
      </c>
      <c r="AC7" s="45" t="s">
        <v>32</v>
      </c>
    </row>
    <row r="8" spans="1:29">
      <c r="A8" s="20" t="s">
        <v>121</v>
      </c>
      <c r="B8" s="20" t="s">
        <v>125</v>
      </c>
      <c r="C8" s="27">
        <f>SUM(D8+F8+I8+K8+M8+P8+R8+T8+W8+Z8)</f>
        <v>74.351351351351354</v>
      </c>
      <c r="D8" s="21">
        <v>35</v>
      </c>
      <c r="E8" s="61">
        <v>47.297297297297298</v>
      </c>
      <c r="F8" s="27">
        <v>17</v>
      </c>
      <c r="G8" s="61">
        <v>22.972972972973</v>
      </c>
      <c r="H8" s="66">
        <f>((D8+F8)/C8)</f>
        <v>0.69938204289349326</v>
      </c>
      <c r="I8" s="27">
        <v>9</v>
      </c>
      <c r="J8" s="61">
        <v>12.1621621621622</v>
      </c>
      <c r="K8" s="27">
        <v>9</v>
      </c>
      <c r="L8" s="61">
        <v>12.1621621621622</v>
      </c>
      <c r="M8" s="27">
        <v>3</v>
      </c>
      <c r="N8" s="61">
        <v>4.0540540540540499</v>
      </c>
      <c r="O8" s="66">
        <f>((I8+K8+M8)/C8)</f>
        <v>0.28244274809160302</v>
      </c>
      <c r="P8" s="27">
        <v>0</v>
      </c>
      <c r="Q8" s="61">
        <v>0</v>
      </c>
      <c r="R8" s="27">
        <v>0</v>
      </c>
      <c r="S8" s="61">
        <v>0</v>
      </c>
      <c r="T8" s="21">
        <v>0</v>
      </c>
      <c r="U8" s="61">
        <v>0</v>
      </c>
      <c r="V8" s="66">
        <f>((P8+R8+T8)/C8)</f>
        <v>0</v>
      </c>
      <c r="W8" s="21">
        <v>0</v>
      </c>
      <c r="X8" s="61">
        <v>0</v>
      </c>
      <c r="Y8" s="66">
        <v>0</v>
      </c>
      <c r="Z8" s="61">
        <v>1.35135135135135</v>
      </c>
      <c r="AA8" s="66">
        <v>1.35135135135135E-2</v>
      </c>
      <c r="AB8" s="21"/>
      <c r="AC8" s="34">
        <v>3.6175675675675674</v>
      </c>
    </row>
    <row r="9" spans="1:29">
      <c r="A9" s="20" t="s">
        <v>121</v>
      </c>
      <c r="B9" s="20" t="s">
        <v>126</v>
      </c>
      <c r="C9" s="27">
        <f>SUM(D9+F9+I9+K9+M9+P9+R9+T9+W9+Z9)</f>
        <v>7</v>
      </c>
      <c r="D9" s="21">
        <v>6</v>
      </c>
      <c r="E9" s="61">
        <v>85.714285714285694</v>
      </c>
      <c r="F9" s="27">
        <v>0</v>
      </c>
      <c r="G9" s="61">
        <v>0</v>
      </c>
      <c r="H9" s="66">
        <f>((D9+F9)/C9)</f>
        <v>0.8571428571428571</v>
      </c>
      <c r="I9" s="27">
        <v>1</v>
      </c>
      <c r="J9" s="61">
        <v>14.285714285714301</v>
      </c>
      <c r="K9" s="27">
        <v>0</v>
      </c>
      <c r="L9" s="61">
        <v>0</v>
      </c>
      <c r="M9" s="27">
        <v>0</v>
      </c>
      <c r="N9" s="61">
        <v>0</v>
      </c>
      <c r="O9" s="66">
        <f>((I9+K9+M9)/C9)</f>
        <v>0.14285714285714285</v>
      </c>
      <c r="P9" s="27">
        <v>0</v>
      </c>
      <c r="Q9" s="61">
        <v>0</v>
      </c>
      <c r="R9" s="27">
        <v>0</v>
      </c>
      <c r="S9" s="61">
        <v>0</v>
      </c>
      <c r="T9" s="21">
        <v>0</v>
      </c>
      <c r="U9" s="61">
        <v>0</v>
      </c>
      <c r="V9" s="66">
        <f>((P9+R9+T9)/C9)</f>
        <v>0</v>
      </c>
      <c r="W9" s="21">
        <v>0</v>
      </c>
      <c r="X9" s="61">
        <v>0</v>
      </c>
      <c r="Y9" s="66">
        <v>0</v>
      </c>
      <c r="Z9" s="61">
        <v>0</v>
      </c>
      <c r="AA9" s="66">
        <v>0</v>
      </c>
      <c r="AB9" s="21"/>
      <c r="AC9" s="34">
        <v>3.9</v>
      </c>
    </row>
    <row r="10" spans="1:29">
      <c r="A10" s="20" t="s">
        <v>121</v>
      </c>
      <c r="B10" s="20" t="s">
        <v>64</v>
      </c>
      <c r="C10" s="27">
        <f t="shared" ref="C10:C15" si="0">SUM(D10+F10+I10+K10+M10+P10+R10+T10+W10+Z10)</f>
        <v>33</v>
      </c>
      <c r="D10" s="21">
        <v>21</v>
      </c>
      <c r="E10" s="61">
        <v>63.636363636363598</v>
      </c>
      <c r="F10" s="27">
        <v>6</v>
      </c>
      <c r="G10" s="61">
        <v>18.181818181818201</v>
      </c>
      <c r="H10" s="66">
        <f t="shared" ref="H10:H14" si="1">((D10+F10)/C10)</f>
        <v>0.81818181818181823</v>
      </c>
      <c r="I10" s="27">
        <v>3</v>
      </c>
      <c r="J10" s="61">
        <v>9.0909090909090899</v>
      </c>
      <c r="K10" s="27">
        <v>0</v>
      </c>
      <c r="L10" s="61">
        <v>0</v>
      </c>
      <c r="M10" s="27">
        <v>1</v>
      </c>
      <c r="N10" s="61">
        <v>3.0303030303030298</v>
      </c>
      <c r="O10" s="66">
        <f t="shared" ref="O10:O14" si="2">((I10+K10+M10)/C10)</f>
        <v>0.12121212121212122</v>
      </c>
      <c r="P10" s="27">
        <v>1</v>
      </c>
      <c r="Q10" s="61">
        <v>3.0303030303030298</v>
      </c>
      <c r="R10" s="27">
        <v>0</v>
      </c>
      <c r="S10" s="61">
        <v>0</v>
      </c>
      <c r="T10" s="21">
        <v>0</v>
      </c>
      <c r="U10" s="61">
        <v>0</v>
      </c>
      <c r="V10" s="66">
        <f t="shared" ref="V10:V14" si="3">((P10+R10+T10)/C10)</f>
        <v>3.0303030303030304E-2</v>
      </c>
      <c r="W10" s="21">
        <v>1</v>
      </c>
      <c r="X10" s="61">
        <v>3.0303030303030298</v>
      </c>
      <c r="Y10" s="66">
        <v>0</v>
      </c>
      <c r="Z10" s="61">
        <v>0</v>
      </c>
      <c r="AA10" s="66">
        <v>0</v>
      </c>
      <c r="AB10" s="21"/>
      <c r="AC10" s="34">
        <v>3.7</v>
      </c>
    </row>
    <row r="11" spans="1:29">
      <c r="A11" s="20" t="s">
        <v>121</v>
      </c>
      <c r="B11" s="20" t="s">
        <v>66</v>
      </c>
      <c r="C11" s="27">
        <f>SUM(D11+F11+I11+K11+M11+P11+R11+T11+W11+Z11)</f>
        <v>8</v>
      </c>
      <c r="D11" s="21">
        <v>8</v>
      </c>
      <c r="E11" s="61">
        <v>100</v>
      </c>
      <c r="F11" s="27">
        <v>0</v>
      </c>
      <c r="G11" s="61">
        <v>0</v>
      </c>
      <c r="H11" s="66">
        <f t="shared" si="1"/>
        <v>1</v>
      </c>
      <c r="I11" s="27">
        <v>0</v>
      </c>
      <c r="J11" s="61">
        <v>0</v>
      </c>
      <c r="K11" s="27">
        <v>0</v>
      </c>
      <c r="L11" s="61">
        <v>0</v>
      </c>
      <c r="M11" s="27">
        <v>0</v>
      </c>
      <c r="N11" s="61">
        <v>0</v>
      </c>
      <c r="O11" s="66">
        <f t="shared" si="2"/>
        <v>0</v>
      </c>
      <c r="P11" s="27">
        <v>0</v>
      </c>
      <c r="Q11" s="61">
        <v>0</v>
      </c>
      <c r="R11" s="27">
        <v>0</v>
      </c>
      <c r="S11" s="61">
        <v>0</v>
      </c>
      <c r="T11" s="21">
        <v>0</v>
      </c>
      <c r="U11" s="61">
        <v>0</v>
      </c>
      <c r="V11" s="66">
        <f t="shared" si="3"/>
        <v>0</v>
      </c>
      <c r="W11" s="21">
        <v>0</v>
      </c>
      <c r="X11" s="61">
        <v>0</v>
      </c>
      <c r="Y11" s="66">
        <v>0</v>
      </c>
      <c r="Z11" s="61">
        <v>0</v>
      </c>
      <c r="AA11" s="66">
        <v>0</v>
      </c>
      <c r="AB11" s="21"/>
      <c r="AC11" s="34">
        <v>4</v>
      </c>
    </row>
    <row r="12" spans="1:29">
      <c r="A12" s="20" t="s">
        <v>120</v>
      </c>
      <c r="B12" s="30" t="s">
        <v>127</v>
      </c>
      <c r="C12" s="27">
        <f t="shared" si="0"/>
        <v>215.92165898617512</v>
      </c>
      <c r="D12" s="21">
        <v>114</v>
      </c>
      <c r="E12" s="61">
        <v>52.534562211981601</v>
      </c>
      <c r="F12" s="27">
        <v>40</v>
      </c>
      <c r="G12" s="61">
        <v>18.433179723502299</v>
      </c>
      <c r="H12" s="66">
        <f t="shared" si="1"/>
        <v>0.713221641233593</v>
      </c>
      <c r="I12" s="27">
        <v>24</v>
      </c>
      <c r="J12" s="61">
        <v>11.0599078341014</v>
      </c>
      <c r="K12" s="27">
        <v>20</v>
      </c>
      <c r="L12" s="61">
        <v>9.2165898617511495</v>
      </c>
      <c r="M12" s="27">
        <v>11</v>
      </c>
      <c r="N12" s="61">
        <v>5.0691244239631299</v>
      </c>
      <c r="O12" s="66">
        <f t="shared" si="2"/>
        <v>0.2547220147262832</v>
      </c>
      <c r="P12" s="27">
        <v>4</v>
      </c>
      <c r="Q12" s="61">
        <v>1.84331797235023</v>
      </c>
      <c r="R12" s="27">
        <v>2</v>
      </c>
      <c r="S12" s="61">
        <v>0.92165898617511499</v>
      </c>
      <c r="T12" s="21">
        <v>0</v>
      </c>
      <c r="U12" s="61">
        <v>0</v>
      </c>
      <c r="V12" s="66">
        <f t="shared" si="3"/>
        <v>2.7787856151958168E-2</v>
      </c>
      <c r="W12" s="21">
        <v>0</v>
      </c>
      <c r="X12" s="61">
        <v>0</v>
      </c>
      <c r="Y12" s="66">
        <v>0</v>
      </c>
      <c r="Z12" s="61">
        <v>0.92165898617511499</v>
      </c>
      <c r="AA12" s="66">
        <v>9.2165898617511503E-3</v>
      </c>
      <c r="AB12" s="21"/>
      <c r="AC12" s="34">
        <v>3.6225806451612903</v>
      </c>
    </row>
    <row r="13" spans="1:29">
      <c r="A13" s="20" t="s">
        <v>120</v>
      </c>
      <c r="B13" s="20" t="s">
        <v>128</v>
      </c>
      <c r="C13" s="27">
        <f t="shared" si="0"/>
        <v>9</v>
      </c>
      <c r="D13" s="27">
        <v>6</v>
      </c>
      <c r="E13" s="61">
        <v>66.6666666666667</v>
      </c>
      <c r="F13" s="27">
        <v>1</v>
      </c>
      <c r="G13" s="61">
        <v>11.1111111111111</v>
      </c>
      <c r="H13" s="66">
        <f t="shared" si="1"/>
        <v>0.77777777777777779</v>
      </c>
      <c r="I13" s="27">
        <v>1</v>
      </c>
      <c r="J13" s="61">
        <v>11.1111111111111</v>
      </c>
      <c r="K13" s="27">
        <v>1</v>
      </c>
      <c r="L13" s="61">
        <v>11.1111111111111</v>
      </c>
      <c r="M13" s="27">
        <v>0</v>
      </c>
      <c r="N13" s="61">
        <v>0</v>
      </c>
      <c r="O13" s="66">
        <f t="shared" si="2"/>
        <v>0.22222222222222221</v>
      </c>
      <c r="P13" s="27">
        <v>0</v>
      </c>
      <c r="Q13" s="61">
        <v>0</v>
      </c>
      <c r="R13" s="27">
        <v>0</v>
      </c>
      <c r="S13" s="61">
        <v>0</v>
      </c>
      <c r="T13" s="21">
        <v>0</v>
      </c>
      <c r="U13" s="61">
        <v>0</v>
      </c>
      <c r="V13" s="66">
        <f t="shared" si="3"/>
        <v>0</v>
      </c>
      <c r="W13" s="21">
        <v>0</v>
      </c>
      <c r="X13" s="61">
        <v>0</v>
      </c>
      <c r="Y13" s="66">
        <v>0</v>
      </c>
      <c r="Z13" s="61">
        <v>0</v>
      </c>
      <c r="AA13" s="66">
        <v>0</v>
      </c>
      <c r="AB13" s="21"/>
      <c r="AC13" s="34">
        <v>3.7777777777777777</v>
      </c>
    </row>
    <row r="14" spans="1:29">
      <c r="A14" s="20" t="s">
        <v>119</v>
      </c>
      <c r="B14" s="20" t="s">
        <v>104</v>
      </c>
      <c r="C14" s="27">
        <f t="shared" si="0"/>
        <v>23</v>
      </c>
      <c r="D14" s="27">
        <v>9</v>
      </c>
      <c r="E14" s="61">
        <v>39.130434782608702</v>
      </c>
      <c r="F14" s="27">
        <v>4</v>
      </c>
      <c r="G14" s="61">
        <v>17.3913043478261</v>
      </c>
      <c r="H14" s="66">
        <f t="shared" si="1"/>
        <v>0.56521739130434778</v>
      </c>
      <c r="I14" s="27">
        <v>6</v>
      </c>
      <c r="J14" s="61">
        <v>26.086956521739101</v>
      </c>
      <c r="K14" s="27">
        <v>1</v>
      </c>
      <c r="L14" s="61">
        <v>4.3478260869565197</v>
      </c>
      <c r="M14" s="27">
        <v>2</v>
      </c>
      <c r="N14" s="61">
        <v>8.6956521739130395</v>
      </c>
      <c r="O14" s="66">
        <f t="shared" si="2"/>
        <v>0.39130434782608697</v>
      </c>
      <c r="P14" s="27">
        <v>0</v>
      </c>
      <c r="Q14" s="61">
        <v>0</v>
      </c>
      <c r="R14" s="27">
        <v>0</v>
      </c>
      <c r="S14" s="61">
        <v>0</v>
      </c>
      <c r="T14" s="21">
        <v>0</v>
      </c>
      <c r="U14" s="61">
        <v>0</v>
      </c>
      <c r="V14" s="66">
        <f t="shared" si="3"/>
        <v>0</v>
      </c>
      <c r="W14" s="21">
        <v>0</v>
      </c>
      <c r="X14" s="61">
        <v>0</v>
      </c>
      <c r="Y14" s="66">
        <v>0</v>
      </c>
      <c r="Z14" s="61">
        <v>1</v>
      </c>
      <c r="AA14" s="66">
        <v>4.3499999999999997E-2</v>
      </c>
      <c r="AB14" s="21"/>
      <c r="AC14" s="34">
        <v>3.4347826086956523</v>
      </c>
    </row>
    <row r="15" spans="1:29">
      <c r="A15" s="24" t="s">
        <v>117</v>
      </c>
      <c r="B15" s="24"/>
      <c r="C15" s="29">
        <f t="shared" si="0"/>
        <v>370.27301033752644</v>
      </c>
      <c r="D15" s="28">
        <f>SUM(D8:D14)</f>
        <v>199</v>
      </c>
      <c r="E15" s="67">
        <f>(D15/C15)</f>
        <v>0.53744127831137178</v>
      </c>
      <c r="F15" s="28">
        <f>SUM(F8:F14)</f>
        <v>68</v>
      </c>
      <c r="G15" s="67">
        <f>(F15/C15)</f>
        <v>0.18364827600589589</v>
      </c>
      <c r="H15" s="67">
        <f>(E15+G15)</f>
        <v>0.72108955431726773</v>
      </c>
      <c r="I15" s="28">
        <f>SUM(I8:I14)</f>
        <v>44</v>
      </c>
      <c r="J15" s="67">
        <f>(I15/C15)</f>
        <v>0.1188312374155797</v>
      </c>
      <c r="K15" s="28">
        <f>SUM(K8:K14)</f>
        <v>31</v>
      </c>
      <c r="L15" s="67">
        <f>(K15/C15)</f>
        <v>8.3722008179158425E-2</v>
      </c>
      <c r="M15" s="28">
        <f>SUM(M8:M14)</f>
        <v>17</v>
      </c>
      <c r="N15" s="67">
        <f>(M15/C15)</f>
        <v>4.5912069001473974E-2</v>
      </c>
      <c r="O15" s="67">
        <f>(J15+L15+N15)</f>
        <v>0.24846531459621213</v>
      </c>
      <c r="P15" s="28">
        <f>SUM(P8:P14)</f>
        <v>5</v>
      </c>
      <c r="Q15" s="67">
        <f>(P15/C15)</f>
        <v>1.3503549706315874E-2</v>
      </c>
      <c r="R15" s="28">
        <f>SUM(R8:R14)</f>
        <v>2</v>
      </c>
      <c r="S15" s="67">
        <f>(R15/C15)</f>
        <v>5.4014198825263499E-3</v>
      </c>
      <c r="T15" s="28">
        <f>SUM(T8:T14)</f>
        <v>0</v>
      </c>
      <c r="U15" s="67">
        <f>(T15/C15)</f>
        <v>0</v>
      </c>
      <c r="V15" s="26">
        <f>(Q15+S15+U15)</f>
        <v>1.8904969588842226E-2</v>
      </c>
      <c r="W15" s="28">
        <f>SUM(W8:W14)</f>
        <v>1</v>
      </c>
      <c r="X15" s="67">
        <f>(W15/C15)</f>
        <v>2.700709941263175E-3</v>
      </c>
      <c r="Y15" s="67">
        <f>(X15)</f>
        <v>2.700709941263175E-3</v>
      </c>
      <c r="Z15" s="28">
        <f>SUM(Z8:Z14)</f>
        <v>3.2730103375264648</v>
      </c>
      <c r="AA15" s="67">
        <f>(Z15/C15)</f>
        <v>8.8394515564148637E-3</v>
      </c>
      <c r="AB15" s="25"/>
      <c r="AC15" s="35">
        <f>AVERAGE(AC8:AC14)</f>
        <v>3.7218155141717553</v>
      </c>
    </row>
  </sheetData>
  <mergeCells count="3">
    <mergeCell ref="A1:AB1"/>
    <mergeCell ref="A2:AB2"/>
    <mergeCell ref="A4:A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Mary Washington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University of Mary Washington</dc:creator>
  <cp:keywords/>
  <dc:description/>
  <cp:lastModifiedBy>William Polaski (wpolaski)</cp:lastModifiedBy>
  <cp:revision/>
  <dcterms:created xsi:type="dcterms:W3CDTF">2017-09-13T14:42:25Z</dcterms:created>
  <dcterms:modified xsi:type="dcterms:W3CDTF">2025-09-29T18:17:15Z</dcterms:modified>
  <cp:category/>
  <cp:contentStatus/>
</cp:coreProperties>
</file>