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tabRatio="770" activeTab="0"/>
  </bookViews>
  <sheets>
    <sheet name="Undergrad-Fall 2016" sheetId="1" r:id="rId1"/>
    <sheet name="Graduate-Fall 2016" sheetId="2" r:id="rId2"/>
    <sheet name="Undergrad-Spring 2017" sheetId="3" r:id="rId3"/>
    <sheet name="Graduate-Spring 2017" sheetId="4" r:id="rId4"/>
    <sheet name="Undergrad-Summer 2017" sheetId="5" r:id="rId5"/>
    <sheet name="Graduate-Summer 2017" sheetId="6" r:id="rId6"/>
  </sheets>
  <definedNames/>
  <calcPr fullCalcOnLoad="1"/>
</workbook>
</file>

<file path=xl/sharedStrings.xml><?xml version="1.0" encoding="utf-8"?>
<sst xmlns="http://schemas.openxmlformats.org/spreadsheetml/2006/main" count="676" uniqueCount="136">
  <si>
    <t>W</t>
  </si>
  <si>
    <t>ADCP</t>
  </si>
  <si>
    <t>ARTD</t>
  </si>
  <si>
    <t>BIOL</t>
  </si>
  <si>
    <t>BLST</t>
  </si>
  <si>
    <t>CHEM</t>
  </si>
  <si>
    <t>CPSC</t>
  </si>
  <si>
    <t>ECON</t>
  </si>
  <si>
    <t>GEOG</t>
  </si>
  <si>
    <t>HISA</t>
  </si>
  <si>
    <t>MATH</t>
  </si>
  <si>
    <t>MSCI</t>
  </si>
  <si>
    <t>NURS</t>
  </si>
  <si>
    <t>PHYS</t>
  </si>
  <si>
    <t>PSIA</t>
  </si>
  <si>
    <t>PSYC</t>
  </si>
  <si>
    <t>THDA</t>
  </si>
  <si>
    <t>LRSP</t>
  </si>
  <si>
    <t>BPST</t>
  </si>
  <si>
    <t>CIST</t>
  </si>
  <si>
    <t>ARTH</t>
  </si>
  <si>
    <t>ARTS</t>
  </si>
  <si>
    <t>FSEM</t>
  </si>
  <si>
    <t>URES</t>
  </si>
  <si>
    <t>BUAD</t>
  </si>
  <si>
    <t>HONR</t>
  </si>
  <si>
    <t>CLAS</t>
  </si>
  <si>
    <t>CPRD</t>
  </si>
  <si>
    <t>GREK</t>
  </si>
  <si>
    <t>LATN</t>
  </si>
  <si>
    <t>PHIL</t>
  </si>
  <si>
    <t>RELG</t>
  </si>
  <si>
    <t>EDUC</t>
  </si>
  <si>
    <t>COMM</t>
  </si>
  <si>
    <t>ENGL</t>
  </si>
  <si>
    <t>LING</t>
  </si>
  <si>
    <t>WGST</t>
  </si>
  <si>
    <t>EESC</t>
  </si>
  <si>
    <t>GEOL</t>
  </si>
  <si>
    <t>EDSE</t>
  </si>
  <si>
    <t>GISC</t>
  </si>
  <si>
    <t>IDIS</t>
  </si>
  <si>
    <t>HEED</t>
  </si>
  <si>
    <t>HISP</t>
  </si>
  <si>
    <t>AMST</t>
  </si>
  <si>
    <t>DGST</t>
  </si>
  <si>
    <t>HIST</t>
  </si>
  <si>
    <t>ARAB</t>
  </si>
  <si>
    <t>CHIN</t>
  </si>
  <si>
    <t>FREN</t>
  </si>
  <si>
    <t>GERM</t>
  </si>
  <si>
    <t>ITAL</t>
  </si>
  <si>
    <t>SPAN</t>
  </si>
  <si>
    <t>MUHL</t>
  </si>
  <si>
    <t>MUPR</t>
  </si>
  <si>
    <t>MUTH</t>
  </si>
  <si>
    <t>PSCI</t>
  </si>
  <si>
    <t>INAF</t>
  </si>
  <si>
    <t>ANTH</t>
  </si>
  <si>
    <t>SOCG</t>
  </si>
  <si>
    <t>DANC</t>
  </si>
  <si>
    <t>THEA</t>
  </si>
  <si>
    <t>Total</t>
  </si>
  <si>
    <t>A- #</t>
  </si>
  <si>
    <t>B+ #</t>
  </si>
  <si>
    <t>B #</t>
  </si>
  <si>
    <t>B- #</t>
  </si>
  <si>
    <t>C+ #</t>
  </si>
  <si>
    <t>C #</t>
  </si>
  <si>
    <t>C- #</t>
  </si>
  <si>
    <t>D+ #</t>
  </si>
  <si>
    <t>D #</t>
  </si>
  <si>
    <t>F #</t>
  </si>
  <si>
    <t>Dept</t>
  </si>
  <si>
    <t>Course</t>
  </si>
  <si>
    <t>#. Stud.</t>
  </si>
  <si>
    <t>A #</t>
  </si>
  <si>
    <t>A %</t>
  </si>
  <si>
    <t>A- %</t>
  </si>
  <si>
    <t>Tot. A%</t>
  </si>
  <si>
    <t>B+ %</t>
  </si>
  <si>
    <t>B %</t>
  </si>
  <si>
    <t>B- %</t>
  </si>
  <si>
    <t>Tot. B %</t>
  </si>
  <si>
    <t>C+ %</t>
  </si>
  <si>
    <t>C %</t>
  </si>
  <si>
    <t>C- %</t>
  </si>
  <si>
    <t>Tot. C %</t>
  </si>
  <si>
    <t>D+ %</t>
  </si>
  <si>
    <t>D %</t>
  </si>
  <si>
    <t>Tot. D %</t>
  </si>
  <si>
    <t>F %</t>
  </si>
  <si>
    <t>MLL</t>
  </si>
  <si>
    <t>CPR</t>
  </si>
  <si>
    <t>CAS</t>
  </si>
  <si>
    <t>COB</t>
  </si>
  <si>
    <t>COE</t>
  </si>
  <si>
    <t>University of Mary Washington</t>
  </si>
  <si>
    <t>Grade Distribution Summary</t>
  </si>
  <si>
    <t>COLLEGE LEVEL SUMMARY</t>
  </si>
  <si>
    <t>College</t>
  </si>
  <si>
    <t>MBUS</t>
  </si>
  <si>
    <t>MMIS</t>
  </si>
  <si>
    <t>EDCI</t>
  </si>
  <si>
    <t>EDLS</t>
  </si>
  <si>
    <t>INDT</t>
  </si>
  <si>
    <t>EDEL</t>
  </si>
  <si>
    <t>TESL</t>
  </si>
  <si>
    <t>MSGA</t>
  </si>
  <si>
    <t># Stud.</t>
  </si>
  <si>
    <t>Tot. B%</t>
  </si>
  <si>
    <t>BUSI</t>
  </si>
  <si>
    <t>CUIN</t>
  </si>
  <si>
    <t>ENLS</t>
  </si>
  <si>
    <t>FLSP</t>
  </si>
  <si>
    <t>HIPR</t>
  </si>
  <si>
    <t>MUSC</t>
  </si>
  <si>
    <t>ACCT</t>
  </si>
  <si>
    <t>BLAW</t>
  </si>
  <si>
    <t>DSCI</t>
  </si>
  <si>
    <t>FINC</t>
  </si>
  <si>
    <t>MGMT</t>
  </si>
  <si>
    <t>MIST</t>
  </si>
  <si>
    <t>MKTG</t>
  </si>
  <si>
    <t>CLPR</t>
  </si>
  <si>
    <t>ESGE</t>
  </si>
  <si>
    <t>HEPE</t>
  </si>
  <si>
    <t>MDFL</t>
  </si>
  <si>
    <t>MUTC</t>
  </si>
  <si>
    <t>SOAN</t>
  </si>
  <si>
    <t>FALL 2016 UNDERGRADUATE</t>
  </si>
  <si>
    <t>FALL 2016 GRADUATE</t>
  </si>
  <si>
    <t>SUMMER 2017 UNDERGRADUATE</t>
  </si>
  <si>
    <t>SPRING 2017 GRADUATE</t>
  </si>
  <si>
    <t>SUMMER 2017 GRADUATE</t>
  </si>
  <si>
    <t>SPRING 2017 UNDERGRADUATE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</si>
</sst>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0.00;\(0.00\)"/>
    <numFmt numFmtId="172" formatCode="0.0%"/>
    <numFmt numFmtId="173" formatCode="0.000%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h:mm:ss\ AM/PM"/>
    <numFmt numFmtId="181" formatCode="0.00_);\(0.00\)"/>
    <numFmt numFmtId="182" formatCode="0.0000000000000_);\(0.0000000000000\)"/>
    <numFmt numFmtId="183" formatCode="0.00000000000000_);\(0.00000000000000\)"/>
    <numFmt numFmtId="184" formatCode="0.000000000000_);\(0.000000000000\)"/>
    <numFmt numFmtId="185" formatCode="0.00000000000_);\(0.00000000000\)"/>
    <numFmt numFmtId="186" formatCode="0.0000000000_);\(0.0000000000\)"/>
    <numFmt numFmtId="187" formatCode="0.000000000_);\(0.000000000\)"/>
    <numFmt numFmtId="188" formatCode="0.00000000_);\(0.00000000\)"/>
    <numFmt numFmtId="189" formatCode="0.0000000_);\(0.0000000\)"/>
    <numFmt numFmtId="190" formatCode="0.000000_);\(0.000000\)"/>
    <numFmt numFmtId="191" formatCode="0.00000_);\(0.00000\)"/>
    <numFmt numFmtId="192" formatCode="0.0000_);\(0.0000\)"/>
    <numFmt numFmtId="193" formatCode="0.000_);\(0.000\)"/>
    <numFmt numFmtId="194" formatCode="0.0_);\(0.0\)"/>
    <numFmt numFmtId="195" formatCode="0.0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66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b/>
      <sz val="14"/>
      <color indexed="18"/>
      <name val="Cambria"/>
      <family val="1"/>
    </font>
    <font>
      <b/>
      <sz val="10"/>
      <color indexed="18"/>
      <name val="Cambria"/>
      <family val="1"/>
    </font>
    <font>
      <sz val="9"/>
      <color indexed="8"/>
      <name val="Cambria"/>
      <family val="1"/>
    </font>
    <font>
      <b/>
      <sz val="9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20"/>
      <color indexed="18"/>
      <name val="Cambria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2255AA"/>
      <name val="Calibri"/>
      <family val="2"/>
    </font>
    <font>
      <b/>
      <sz val="14"/>
      <color theme="3" tint="-0.24997000396251678"/>
      <name val="Cambria"/>
      <family val="1"/>
    </font>
    <font>
      <b/>
      <sz val="10"/>
      <color theme="3" tint="-0.24997000396251678"/>
      <name val="Cambria"/>
      <family val="1"/>
    </font>
    <font>
      <sz val="9"/>
      <color theme="1"/>
      <name val="Cambria"/>
      <family val="1"/>
    </font>
    <font>
      <b/>
      <sz val="9"/>
      <color theme="1"/>
      <name val="Calibri"/>
      <family val="2"/>
    </font>
    <font>
      <b/>
      <sz val="20"/>
      <color theme="3" tint="-0.24997000396251678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8" fillId="0" borderId="0" xfId="0" applyFont="1" applyAlignment="1">
      <alignment/>
    </xf>
    <xf numFmtId="172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172" fontId="62" fillId="0" borderId="0" xfId="0" applyNumberFormat="1" applyFont="1" applyAlignment="1">
      <alignment/>
    </xf>
    <xf numFmtId="0" fontId="28" fillId="33" borderId="10" xfId="57" applyFont="1" applyFill="1" applyBorder="1" applyAlignment="1" applyProtection="1">
      <alignment horizontal="center" vertical="center" readingOrder="1"/>
      <protection locked="0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12" xfId="0" applyNumberFormat="1" applyFont="1" applyBorder="1" applyAlignment="1">
      <alignment/>
    </xf>
    <xf numFmtId="0" fontId="28" fillId="34" borderId="11" xfId="57" applyFont="1" applyFill="1" applyBorder="1" applyAlignment="1" applyProtection="1">
      <alignment vertical="top" readingOrder="1"/>
      <protection locked="0"/>
    </xf>
    <xf numFmtId="0" fontId="28" fillId="34" borderId="11" xfId="57" applyFont="1" applyFill="1" applyBorder="1" applyAlignment="1" applyProtection="1">
      <alignment horizontal="center" vertical="center" readingOrder="1"/>
      <protection locked="0"/>
    </xf>
    <xf numFmtId="0" fontId="28" fillId="33" borderId="11" xfId="57" applyFont="1" applyFill="1" applyBorder="1" applyAlignment="1" applyProtection="1">
      <alignment horizontal="center" vertical="center" readingOrder="1"/>
      <protection locked="0"/>
    </xf>
    <xf numFmtId="0" fontId="63" fillId="35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3" fillId="33" borderId="11" xfId="57" applyFont="1" applyFill="1" applyBorder="1" applyAlignment="1" applyProtection="1">
      <alignment horizontal="center" vertical="center" readingOrder="1"/>
      <protection locked="0"/>
    </xf>
    <xf numFmtId="0" fontId="23" fillId="35" borderId="10" xfId="57" applyFont="1" applyFill="1" applyBorder="1" applyAlignment="1" applyProtection="1">
      <alignment vertical="center" readingOrder="1"/>
      <protection locked="0"/>
    </xf>
    <xf numFmtId="0" fontId="23" fillId="35" borderId="10" xfId="57" applyFont="1" applyFill="1" applyBorder="1" applyAlignment="1" applyProtection="1">
      <alignment horizontal="center" vertical="center" readingOrder="1"/>
      <protection locked="0"/>
    </xf>
    <xf numFmtId="0" fontId="31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28" fillId="34" borderId="13" xfId="57" applyFont="1" applyFill="1" applyBorder="1" applyAlignment="1" applyProtection="1">
      <alignment horizontal="center" vertical="center" readingOrder="1"/>
      <protection locked="0"/>
    </xf>
    <xf numFmtId="0" fontId="28" fillId="8" borderId="13" xfId="57" applyFont="1" applyFill="1" applyBorder="1" applyAlignment="1" applyProtection="1">
      <alignment horizontal="center" vertical="center" readingOrder="1"/>
      <protection locked="0"/>
    </xf>
    <xf numFmtId="0" fontId="63" fillId="35" borderId="13" xfId="0" applyFont="1" applyFill="1" applyBorder="1" applyAlignment="1">
      <alignment/>
    </xf>
    <xf numFmtId="0" fontId="33" fillId="0" borderId="10" xfId="0" applyFont="1" applyBorder="1" applyAlignment="1" applyProtection="1">
      <alignment vertical="top" wrapText="1" readingOrder="1"/>
      <protection locked="0"/>
    </xf>
    <xf numFmtId="9" fontId="33" fillId="0" borderId="10" xfId="60" applyFont="1" applyBorder="1" applyAlignment="1" applyProtection="1">
      <alignment vertical="top" wrapText="1" readingOrder="1"/>
      <protection locked="0"/>
    </xf>
    <xf numFmtId="9" fontId="33" fillId="8" borderId="10" xfId="60" applyFont="1" applyFill="1" applyBorder="1" applyAlignment="1" applyProtection="1">
      <alignment vertical="top" wrapText="1" readingOrder="1"/>
      <protection locked="0"/>
    </xf>
    <xf numFmtId="0" fontId="29" fillId="0" borderId="10" xfId="0" applyFont="1" applyBorder="1" applyAlignment="1">
      <alignment/>
    </xf>
    <xf numFmtId="9" fontId="29" fillId="0" borderId="12" xfId="60" applyFont="1" applyBorder="1" applyAlignment="1">
      <alignment/>
    </xf>
    <xf numFmtId="172" fontId="29" fillId="33" borderId="12" xfId="0" applyNumberFormat="1" applyFont="1" applyFill="1" applyBorder="1" applyAlignment="1">
      <alignment/>
    </xf>
    <xf numFmtId="0" fontId="23" fillId="0" borderId="10" xfId="57" applyFont="1" applyFill="1" applyBorder="1" applyAlignment="1" applyProtection="1">
      <alignment horizontal="right" vertical="center" readingOrder="1"/>
      <protection locked="0"/>
    </xf>
    <xf numFmtId="0" fontId="34" fillId="0" borderId="10" xfId="0" applyNumberFormat="1" applyFont="1" applyBorder="1" applyAlignment="1">
      <alignment horizontal="right" readingOrder="1"/>
    </xf>
    <xf numFmtId="172" fontId="34" fillId="0" borderId="10" xfId="60" applyNumberFormat="1" applyFont="1" applyBorder="1" applyAlignment="1">
      <alignment horizontal="right" readingOrder="1"/>
    </xf>
    <xf numFmtId="172" fontId="31" fillId="33" borderId="10" xfId="0" applyNumberFormat="1" applyFont="1" applyFill="1" applyBorder="1" applyAlignment="1">
      <alignment horizontal="right" readingOrder="1"/>
    </xf>
    <xf numFmtId="172" fontId="31" fillId="33" borderId="10" xfId="60" applyNumberFormat="1" applyFont="1" applyFill="1" applyBorder="1" applyAlignment="1">
      <alignment horizontal="right" readingOrder="1"/>
    </xf>
    <xf numFmtId="0" fontId="31" fillId="0" borderId="11" xfId="0" applyNumberFormat="1" applyFont="1" applyBorder="1" applyAlignment="1">
      <alignment horizontal="right" readingOrder="1"/>
    </xf>
    <xf numFmtId="172" fontId="31" fillId="0" borderId="11" xfId="60" applyNumberFormat="1" applyFont="1" applyBorder="1" applyAlignment="1">
      <alignment horizontal="right" readingOrder="1"/>
    </xf>
    <xf numFmtId="172" fontId="31" fillId="33" borderId="11" xfId="0" applyNumberFormat="1" applyFont="1" applyFill="1" applyBorder="1" applyAlignment="1">
      <alignment horizontal="right" readingOrder="1"/>
    </xf>
    <xf numFmtId="172" fontId="31" fillId="33" borderId="11" xfId="60" applyNumberFormat="1" applyFont="1" applyFill="1" applyBorder="1" applyAlignment="1">
      <alignment horizontal="right" readingOrder="1"/>
    </xf>
    <xf numFmtId="0" fontId="60" fillId="0" borderId="0" xfId="0" applyFont="1" applyAlignment="1">
      <alignment/>
    </xf>
    <xf numFmtId="0" fontId="64" fillId="0" borderId="0" xfId="0" applyFont="1" applyAlignment="1">
      <alignment vertical="center"/>
    </xf>
    <xf numFmtId="0" fontId="61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33" fillId="0" borderId="14" xfId="0" applyFont="1" applyBorder="1" applyAlignment="1" applyProtection="1">
      <alignment vertical="top" wrapText="1" readingOrder="1"/>
      <protection locked="0"/>
    </xf>
    <xf numFmtId="0" fontId="29" fillId="0" borderId="14" xfId="0" applyFont="1" applyBorder="1" applyAlignment="1">
      <alignment/>
    </xf>
    <xf numFmtId="0" fontId="29" fillId="0" borderId="15" xfId="0" applyNumberFormat="1" applyFont="1" applyBorder="1" applyAlignment="1">
      <alignment/>
    </xf>
    <xf numFmtId="0" fontId="33" fillId="0" borderId="12" xfId="0" applyFont="1" applyBorder="1" applyAlignment="1" applyProtection="1">
      <alignment vertical="top" wrapText="1" readingOrder="1"/>
      <protection locked="0"/>
    </xf>
    <xf numFmtId="9" fontId="33" fillId="0" borderId="12" xfId="60" applyFont="1" applyBorder="1" applyAlignment="1" applyProtection="1">
      <alignment vertical="top" wrapText="1" readingOrder="1"/>
      <protection locked="0"/>
    </xf>
    <xf numFmtId="9" fontId="33" fillId="8" borderId="12" xfId="60" applyFont="1" applyFill="1" applyBorder="1" applyAlignment="1" applyProtection="1">
      <alignment vertical="top" wrapText="1" readingOrder="1"/>
      <protection locked="0"/>
    </xf>
    <xf numFmtId="0" fontId="28" fillId="8" borderId="11" xfId="57" applyFont="1" applyFill="1" applyBorder="1" applyAlignment="1" applyProtection="1">
      <alignment horizontal="center" vertical="center" readingOrder="1"/>
      <protection locked="0"/>
    </xf>
    <xf numFmtId="0" fontId="0" fillId="0" borderId="10" xfId="0" applyNumberFormat="1" applyBorder="1" applyAlignment="1">
      <alignment/>
    </xf>
    <xf numFmtId="0" fontId="36" fillId="0" borderId="11" xfId="0" applyFont="1" applyBorder="1" applyAlignment="1">
      <alignment/>
    </xf>
    <xf numFmtId="9" fontId="37" fillId="0" borderId="11" xfId="60" applyFont="1" applyBorder="1" applyAlignment="1" applyProtection="1">
      <alignment vertical="top" wrapText="1" readingOrder="1"/>
      <protection locked="0"/>
    </xf>
    <xf numFmtId="9" fontId="37" fillId="8" borderId="11" xfId="60" applyFont="1" applyFill="1" applyBorder="1" applyAlignment="1" applyProtection="1">
      <alignment vertical="top" wrapText="1" readingOrder="1"/>
      <protection locked="0"/>
    </xf>
    <xf numFmtId="172" fontId="34" fillId="8" borderId="10" xfId="60" applyNumberFormat="1" applyFont="1" applyFill="1" applyBorder="1" applyAlignment="1">
      <alignment horizontal="right" readingOrder="1"/>
    </xf>
    <xf numFmtId="172" fontId="34" fillId="8" borderId="11" xfId="60" applyNumberFormat="1" applyFont="1" applyFill="1" applyBorder="1" applyAlignment="1">
      <alignment horizontal="right" readingOrder="1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29" fillId="36" borderId="10" xfId="0" applyFont="1" applyFill="1" applyBorder="1" applyAlignment="1">
      <alignment/>
    </xf>
    <xf numFmtId="0" fontId="33" fillId="0" borderId="10" xfId="0" applyFont="1" applyFill="1" applyBorder="1" applyAlignment="1" applyProtection="1">
      <alignment vertical="top" wrapText="1" readingOrder="1"/>
      <protection locked="0"/>
    </xf>
    <xf numFmtId="0" fontId="33" fillId="0" borderId="14" xfId="0" applyFont="1" applyFill="1" applyBorder="1" applyAlignment="1" applyProtection="1">
      <alignment vertical="top" wrapText="1" readingOrder="1"/>
      <protection locked="0"/>
    </xf>
    <xf numFmtId="0" fontId="29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171" fontId="33" fillId="0" borderId="10" xfId="60" applyNumberFormat="1" applyFont="1" applyBorder="1" applyAlignment="1" applyProtection="1">
      <alignment vertical="top" wrapText="1" readingOrder="1"/>
      <protection locked="0"/>
    </xf>
    <xf numFmtId="171" fontId="33" fillId="0" borderId="10" xfId="60" applyNumberFormat="1" applyFont="1" applyFill="1" applyBorder="1" applyAlignment="1" applyProtection="1">
      <alignment vertical="top" wrapText="1" readingOrder="1"/>
      <protection locked="0"/>
    </xf>
    <xf numFmtId="0" fontId="29" fillId="0" borderId="15" xfId="0" applyFont="1" applyBorder="1" applyAlignment="1">
      <alignment/>
    </xf>
    <xf numFmtId="171" fontId="33" fillId="0" borderId="12" xfId="60" applyNumberFormat="1" applyFont="1" applyBorder="1" applyAlignment="1" applyProtection="1">
      <alignment vertical="top" wrapText="1" readingOrder="1"/>
      <protection locked="0"/>
    </xf>
    <xf numFmtId="171" fontId="33" fillId="8" borderId="12" xfId="60" applyNumberFormat="1" applyFont="1" applyFill="1" applyBorder="1" applyAlignment="1" applyProtection="1">
      <alignment vertical="top" wrapText="1" readingOrder="1"/>
      <protection locked="0"/>
    </xf>
    <xf numFmtId="171" fontId="33" fillId="8" borderId="10" xfId="60" applyNumberFormat="1" applyFont="1" applyFill="1" applyBorder="1" applyAlignment="1" applyProtection="1">
      <alignment vertical="top" wrapText="1" readingOrder="1"/>
      <protection locked="0"/>
    </xf>
    <xf numFmtId="181" fontId="33" fillId="8" borderId="12" xfId="60" applyNumberFormat="1" applyFont="1" applyFill="1" applyBorder="1" applyAlignment="1" applyProtection="1">
      <alignment vertical="top" wrapText="1" readingOrder="1"/>
      <protection locked="0"/>
    </xf>
    <xf numFmtId="2" fontId="33" fillId="8" borderId="12" xfId="60" applyNumberFormat="1" applyFont="1" applyFill="1" applyBorder="1" applyAlignment="1" applyProtection="1">
      <alignment vertical="top" wrapText="1" readingOrder="1"/>
      <protection locked="0"/>
    </xf>
    <xf numFmtId="0" fontId="29" fillId="0" borderId="12" xfId="0" applyFont="1" applyBorder="1" applyAlignment="1">
      <alignment/>
    </xf>
    <xf numFmtId="171" fontId="29" fillId="8" borderId="14" xfId="0" applyNumberFormat="1" applyFont="1" applyFill="1" applyBorder="1" applyAlignment="1">
      <alignment/>
    </xf>
    <xf numFmtId="171" fontId="29" fillId="0" borderId="10" xfId="0" applyNumberFormat="1" applyFont="1" applyBorder="1" applyAlignment="1">
      <alignment/>
    </xf>
    <xf numFmtId="181" fontId="29" fillId="8" borderId="10" xfId="0" applyNumberFormat="1" applyFont="1" applyFill="1" applyBorder="1" applyAlignment="1">
      <alignment/>
    </xf>
    <xf numFmtId="2" fontId="29" fillId="8" borderId="10" xfId="0" applyNumberFormat="1" applyFont="1" applyFill="1" applyBorder="1" applyAlignment="1">
      <alignment/>
    </xf>
    <xf numFmtId="0" fontId="34" fillId="0" borderId="10" xfId="60" applyNumberFormat="1" applyFont="1" applyBorder="1" applyAlignment="1">
      <alignment horizontal="right" readingOrder="1"/>
    </xf>
    <xf numFmtId="2" fontId="34" fillId="0" borderId="10" xfId="60" applyNumberFormat="1" applyFont="1" applyBorder="1" applyAlignment="1">
      <alignment horizontal="right" readingOrder="1"/>
    </xf>
    <xf numFmtId="171" fontId="31" fillId="33" borderId="10" xfId="60" applyNumberFormat="1" applyFont="1" applyFill="1" applyBorder="1" applyAlignment="1">
      <alignment horizontal="right" readingOrder="1"/>
    </xf>
    <xf numFmtId="0" fontId="31" fillId="33" borderId="14" xfId="0" applyNumberFormat="1" applyFont="1" applyFill="1" applyBorder="1" applyAlignment="1">
      <alignment horizontal="right" readingOrder="1"/>
    </xf>
    <xf numFmtId="0" fontId="31" fillId="33" borderId="10" xfId="0" applyNumberFormat="1" applyFont="1" applyFill="1" applyBorder="1" applyAlignment="1">
      <alignment horizontal="right" readingOrder="1"/>
    </xf>
    <xf numFmtId="0" fontId="34" fillId="8" borderId="10" xfId="60" applyNumberFormat="1" applyFont="1" applyFill="1" applyBorder="1" applyAlignment="1">
      <alignment horizontal="right" readingOrder="1"/>
    </xf>
    <xf numFmtId="9" fontId="33" fillId="0" borderId="10" xfId="60" applyNumberFormat="1" applyFont="1" applyBorder="1" applyAlignment="1" applyProtection="1">
      <alignment vertical="top" wrapText="1" readingOrder="1"/>
      <protection locked="0"/>
    </xf>
    <xf numFmtId="9" fontId="37" fillId="0" borderId="11" xfId="60" applyNumberFormat="1" applyFont="1" applyBorder="1" applyAlignment="1" applyProtection="1">
      <alignment vertical="top" wrapText="1" readingOrder="1"/>
      <protection locked="0"/>
    </xf>
    <xf numFmtId="0" fontId="0" fillId="0" borderId="12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vertical="top" wrapText="1" readingOrder="1"/>
      <protection locked="0"/>
    </xf>
    <xf numFmtId="171" fontId="3" fillId="0" borderId="10" xfId="0" applyNumberFormat="1" applyFont="1" applyBorder="1" applyAlignment="1" applyProtection="1">
      <alignment vertical="top" wrapText="1" readingOrder="1"/>
      <protection locked="0"/>
    </xf>
    <xf numFmtId="171" fontId="3" fillId="8" borderId="10" xfId="0" applyNumberFormat="1" applyFont="1" applyFill="1" applyBorder="1" applyAlignment="1" applyProtection="1">
      <alignment vertical="top" wrapText="1"/>
      <protection locked="0"/>
    </xf>
    <xf numFmtId="171" fontId="3" fillId="8" borderId="10" xfId="0" applyNumberFormat="1" applyFont="1" applyFill="1" applyBorder="1" applyAlignment="1" applyProtection="1">
      <alignment vertical="top" wrapText="1" readingOrder="1"/>
      <protection locked="0"/>
    </xf>
    <xf numFmtId="0" fontId="34" fillId="0" borderId="10" xfId="0" applyFont="1" applyBorder="1" applyAlignment="1">
      <alignment horizontal="right" readingOrder="1"/>
    </xf>
    <xf numFmtId="171" fontId="34" fillId="0" borderId="10" xfId="60" applyNumberFormat="1" applyFont="1" applyBorder="1" applyAlignment="1">
      <alignment horizontal="right" readingOrder="1"/>
    </xf>
    <xf numFmtId="171" fontId="31" fillId="33" borderId="10" xfId="0" applyNumberFormat="1" applyFont="1" applyFill="1" applyBorder="1" applyAlignment="1">
      <alignment horizontal="right" readingOrder="1"/>
    </xf>
    <xf numFmtId="171" fontId="34" fillId="0" borderId="10" xfId="0" applyNumberFormat="1" applyFont="1" applyBorder="1" applyAlignment="1">
      <alignment horizontal="right" readingOrder="1"/>
    </xf>
    <xf numFmtId="171" fontId="23" fillId="0" borderId="10" xfId="57" applyNumberFormat="1" applyFont="1" applyFill="1" applyBorder="1" applyAlignment="1" applyProtection="1">
      <alignment horizontal="right" vertical="center" readingOrder="1"/>
      <protection locked="0"/>
    </xf>
    <xf numFmtId="10" fontId="3" fillId="0" borderId="10" xfId="0" applyNumberFormat="1" applyFont="1" applyBorder="1" applyAlignment="1" applyProtection="1">
      <alignment vertical="top" wrapText="1" readingOrder="1"/>
      <protection locked="0"/>
    </xf>
    <xf numFmtId="10" fontId="0" fillId="0" borderId="0" xfId="0" applyNumberFormat="1" applyAlignment="1">
      <alignment/>
    </xf>
    <xf numFmtId="10" fontId="31" fillId="0" borderId="11" xfId="0" applyNumberFormat="1" applyFont="1" applyBorder="1" applyAlignment="1">
      <alignment horizontal="right" readingOrder="1"/>
    </xf>
    <xf numFmtId="171" fontId="29" fillId="0" borderId="12" xfId="60" applyNumberFormat="1" applyFont="1" applyBorder="1" applyAlignment="1">
      <alignment/>
    </xf>
    <xf numFmtId="171" fontId="29" fillId="33" borderId="12" xfId="0" applyNumberFormat="1" applyFont="1" applyFill="1" applyBorder="1" applyAlignment="1">
      <alignment/>
    </xf>
    <xf numFmtId="10" fontId="36" fillId="0" borderId="11" xfId="0" applyNumberFormat="1" applyFont="1" applyBorder="1" applyAlignment="1">
      <alignment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43">
      <selection activeCell="E71" sqref="E71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6.421875" style="0" customWidth="1"/>
    <col min="4" max="4" width="6.00390625" style="0" customWidth="1"/>
    <col min="5" max="5" width="6.7109375" style="0" customWidth="1"/>
    <col min="6" max="6" width="4.7109375" style="0" customWidth="1"/>
    <col min="7" max="7" width="6.7109375" style="0" customWidth="1"/>
    <col min="8" max="8" width="7.28125" style="0" customWidth="1"/>
    <col min="9" max="9" width="4.7109375" style="0" customWidth="1"/>
    <col min="10" max="10" width="6.57421875" style="0" customWidth="1"/>
    <col min="11" max="11" width="4.7109375" style="0" customWidth="1"/>
    <col min="12" max="12" width="7.28125" style="0" customWidth="1"/>
    <col min="13" max="13" width="4.7109375" style="0" customWidth="1"/>
    <col min="14" max="14" width="7.140625" style="0" customWidth="1"/>
    <col min="15" max="15" width="6.851562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4.7109375" style="0" customWidth="1"/>
    <col min="21" max="21" width="5.7109375" style="0" customWidth="1"/>
    <col min="22" max="22" width="6.7109375" style="0" customWidth="1"/>
    <col min="23" max="23" width="4.7109375" style="0" customWidth="1"/>
    <col min="24" max="24" width="5.57421875" style="0" customWidth="1"/>
    <col min="25" max="25" width="4.7109375" style="0" customWidth="1"/>
    <col min="26" max="26" width="5.57421875" style="0" customWidth="1"/>
    <col min="27" max="27" width="6.140625" style="0" customWidth="1"/>
    <col min="28" max="28" width="4.7109375" style="0" customWidth="1"/>
    <col min="29" max="29" width="6.421875" style="0" bestFit="1" customWidth="1"/>
    <col min="30" max="30" width="4.7109375" style="0" customWidth="1"/>
  </cols>
  <sheetData>
    <row r="1" spans="1:30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8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</row>
    <row r="4" spans="1:30" ht="12.75">
      <c r="A4" s="112" t="s">
        <v>130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3.5" thickBot="1">
      <c r="A7" s="17" t="s">
        <v>73</v>
      </c>
      <c r="B7" s="17" t="s">
        <v>74</v>
      </c>
      <c r="C7" s="18" t="s">
        <v>75</v>
      </c>
      <c r="D7" s="18" t="s">
        <v>76</v>
      </c>
      <c r="E7" s="18" t="s">
        <v>77</v>
      </c>
      <c r="F7" s="18" t="s">
        <v>63</v>
      </c>
      <c r="G7" s="18" t="s">
        <v>78</v>
      </c>
      <c r="H7" s="57" t="s">
        <v>79</v>
      </c>
      <c r="I7" s="18" t="s">
        <v>64</v>
      </c>
      <c r="J7" s="18" t="s">
        <v>80</v>
      </c>
      <c r="K7" s="18" t="s">
        <v>65</v>
      </c>
      <c r="L7" s="18" t="s">
        <v>81</v>
      </c>
      <c r="M7" s="18" t="s">
        <v>66</v>
      </c>
      <c r="N7" s="18" t="s">
        <v>82</v>
      </c>
      <c r="O7" s="57" t="s">
        <v>83</v>
      </c>
      <c r="P7" s="18" t="s">
        <v>67</v>
      </c>
      <c r="Q7" s="18" t="s">
        <v>84</v>
      </c>
      <c r="R7" s="18" t="s">
        <v>68</v>
      </c>
      <c r="S7" s="18" t="s">
        <v>85</v>
      </c>
      <c r="T7" s="18" t="s">
        <v>69</v>
      </c>
      <c r="U7" s="18" t="s">
        <v>86</v>
      </c>
      <c r="V7" s="57" t="s">
        <v>87</v>
      </c>
      <c r="W7" s="18" t="s">
        <v>70</v>
      </c>
      <c r="X7" s="18" t="s">
        <v>88</v>
      </c>
      <c r="Y7" s="18" t="s">
        <v>71</v>
      </c>
      <c r="Z7" s="18" t="s">
        <v>89</v>
      </c>
      <c r="AA7" s="57" t="s">
        <v>90</v>
      </c>
      <c r="AB7" s="18" t="s">
        <v>72</v>
      </c>
      <c r="AC7" s="57" t="s">
        <v>91</v>
      </c>
      <c r="AD7" s="20" t="s">
        <v>0</v>
      </c>
    </row>
    <row r="8" spans="1:30" ht="13.5" thickTop="1">
      <c r="A8" s="15" t="s">
        <v>1</v>
      </c>
      <c r="B8" s="15" t="s">
        <v>18</v>
      </c>
      <c r="C8" s="54">
        <f>D8+F8+I8+K8+M8+P8+R8+T8+W8+Y8+AB8</f>
        <v>16</v>
      </c>
      <c r="D8" s="54">
        <v>12</v>
      </c>
      <c r="E8" s="74">
        <v>75</v>
      </c>
      <c r="F8" s="54">
        <v>0</v>
      </c>
      <c r="G8" s="74">
        <v>0</v>
      </c>
      <c r="H8" s="77">
        <f aca="true" t="shared" si="0" ref="H8:H39">G8+E8</f>
        <v>75</v>
      </c>
      <c r="I8" s="54">
        <v>0</v>
      </c>
      <c r="J8" s="74">
        <v>0</v>
      </c>
      <c r="K8" s="54">
        <v>4</v>
      </c>
      <c r="L8" s="74">
        <v>25</v>
      </c>
      <c r="M8" s="54">
        <v>0</v>
      </c>
      <c r="N8" s="74">
        <v>0</v>
      </c>
      <c r="O8" s="77">
        <f aca="true" t="shared" si="1" ref="O8:O39">N8+L8+J8</f>
        <v>25</v>
      </c>
      <c r="P8" s="54">
        <v>0</v>
      </c>
      <c r="Q8" s="74">
        <v>0</v>
      </c>
      <c r="R8" s="54">
        <v>0</v>
      </c>
      <c r="S8" s="74">
        <v>0</v>
      </c>
      <c r="T8" s="54">
        <v>0</v>
      </c>
      <c r="U8" s="74">
        <v>0</v>
      </c>
      <c r="V8" s="78">
        <f aca="true" t="shared" si="2" ref="V8:V39">U8+S8+Q8</f>
        <v>0</v>
      </c>
      <c r="W8" s="54">
        <v>0</v>
      </c>
      <c r="X8" s="74">
        <v>0</v>
      </c>
      <c r="Y8" s="54">
        <v>0</v>
      </c>
      <c r="Z8" s="74">
        <v>0</v>
      </c>
      <c r="AA8" s="77">
        <f aca="true" t="shared" si="3" ref="AA8:AA39">Z8+X8</f>
        <v>0</v>
      </c>
      <c r="AB8" s="54">
        <v>0</v>
      </c>
      <c r="AC8" s="75">
        <v>0</v>
      </c>
      <c r="AD8" s="79"/>
    </row>
    <row r="9" spans="1:30" ht="12.75">
      <c r="A9" s="13" t="s">
        <v>1</v>
      </c>
      <c r="B9" s="13" t="s">
        <v>17</v>
      </c>
      <c r="C9" s="54">
        <f aca="true" t="shared" si="4" ref="C9:C70">D9+F9+I9+K9+M9+P9+R9+T9+W9+Y9+AB9</f>
        <v>114</v>
      </c>
      <c r="D9" s="70">
        <v>61</v>
      </c>
      <c r="E9" s="71">
        <v>53.50877192982456</v>
      </c>
      <c r="F9" s="34">
        <v>24</v>
      </c>
      <c r="G9" s="71">
        <v>21.052631578947366</v>
      </c>
      <c r="H9" s="77">
        <f t="shared" si="0"/>
        <v>74.56140350877193</v>
      </c>
      <c r="I9" s="34">
        <v>9</v>
      </c>
      <c r="J9" s="71">
        <v>7.894736842105263</v>
      </c>
      <c r="K9" s="34">
        <v>12</v>
      </c>
      <c r="L9" s="71">
        <v>10.526315789473683</v>
      </c>
      <c r="M9" s="34">
        <v>1</v>
      </c>
      <c r="N9" s="71">
        <v>0.8771929824561403</v>
      </c>
      <c r="O9" s="77">
        <f t="shared" si="1"/>
        <v>19.298245614035086</v>
      </c>
      <c r="P9" s="34">
        <v>4</v>
      </c>
      <c r="Q9" s="71">
        <v>3.508771929824561</v>
      </c>
      <c r="R9" s="34">
        <v>0</v>
      </c>
      <c r="S9" s="71">
        <v>0</v>
      </c>
      <c r="T9" s="34">
        <v>1</v>
      </c>
      <c r="U9" s="71">
        <v>0.8771929824561403</v>
      </c>
      <c r="V9" s="78">
        <f t="shared" si="2"/>
        <v>4.385964912280701</v>
      </c>
      <c r="W9" s="34">
        <v>1</v>
      </c>
      <c r="X9" s="71">
        <v>0.8771929824561403</v>
      </c>
      <c r="Y9" s="34">
        <v>0</v>
      </c>
      <c r="Z9" s="71">
        <v>0</v>
      </c>
      <c r="AA9" s="77">
        <f t="shared" si="3"/>
        <v>0.8771929824561403</v>
      </c>
      <c r="AB9" s="34">
        <v>1</v>
      </c>
      <c r="AC9" s="76">
        <v>0.8771929824561403</v>
      </c>
      <c r="AD9" s="34"/>
    </row>
    <row r="10" spans="1:30" ht="12.75">
      <c r="A10" s="13" t="s">
        <v>2</v>
      </c>
      <c r="B10" s="13" t="s">
        <v>20</v>
      </c>
      <c r="C10" s="54">
        <f t="shared" si="4"/>
        <v>199</v>
      </c>
      <c r="D10" s="70">
        <v>63</v>
      </c>
      <c r="E10" s="72">
        <v>31.65829145728643</v>
      </c>
      <c r="F10" s="69">
        <v>18</v>
      </c>
      <c r="G10" s="71">
        <v>9.045226130653267</v>
      </c>
      <c r="H10" s="77">
        <f t="shared" si="0"/>
        <v>40.7035175879397</v>
      </c>
      <c r="I10" s="34">
        <v>21</v>
      </c>
      <c r="J10" s="71">
        <v>10.552763819095476</v>
      </c>
      <c r="K10" s="34">
        <v>33</v>
      </c>
      <c r="L10" s="71">
        <v>16.582914572864322</v>
      </c>
      <c r="M10" s="34">
        <v>6</v>
      </c>
      <c r="N10" s="71">
        <v>3.015075376884422</v>
      </c>
      <c r="O10" s="77">
        <f t="shared" si="1"/>
        <v>30.15075376884422</v>
      </c>
      <c r="P10" s="34">
        <v>9</v>
      </c>
      <c r="Q10" s="71">
        <v>4.522613065326634</v>
      </c>
      <c r="R10" s="34">
        <v>20</v>
      </c>
      <c r="S10" s="71">
        <v>10.050251256281408</v>
      </c>
      <c r="T10" s="34">
        <v>7</v>
      </c>
      <c r="U10" s="71">
        <v>3.5175879396984926</v>
      </c>
      <c r="V10" s="78">
        <f t="shared" si="2"/>
        <v>18.090452261306535</v>
      </c>
      <c r="W10" s="34">
        <v>0</v>
      </c>
      <c r="X10" s="71">
        <v>0</v>
      </c>
      <c r="Y10" s="34">
        <v>17</v>
      </c>
      <c r="Z10" s="71">
        <v>8.542713567839195</v>
      </c>
      <c r="AA10" s="77">
        <f t="shared" si="3"/>
        <v>8.542713567839195</v>
      </c>
      <c r="AB10" s="69">
        <v>5</v>
      </c>
      <c r="AC10" s="76">
        <v>2.512562814070352</v>
      </c>
      <c r="AD10" s="34"/>
    </row>
    <row r="11" spans="1:30" ht="12.75">
      <c r="A11" s="13" t="s">
        <v>2</v>
      </c>
      <c r="B11" s="13" t="s">
        <v>21</v>
      </c>
      <c r="C11" s="54">
        <f t="shared" si="4"/>
        <v>333</v>
      </c>
      <c r="D11" s="70">
        <v>186</v>
      </c>
      <c r="E11" s="72">
        <v>55.85585585585585</v>
      </c>
      <c r="F11" s="69">
        <v>77</v>
      </c>
      <c r="G11" s="71">
        <v>23.123123123123122</v>
      </c>
      <c r="H11" s="77">
        <f t="shared" si="0"/>
        <v>78.97897897897897</v>
      </c>
      <c r="I11" s="34">
        <v>29</v>
      </c>
      <c r="J11" s="71">
        <v>8.708708708708707</v>
      </c>
      <c r="K11" s="34">
        <v>30</v>
      </c>
      <c r="L11" s="71">
        <v>9.00900900900901</v>
      </c>
      <c r="M11" s="34">
        <v>5</v>
      </c>
      <c r="N11" s="71">
        <v>1.5015015015015014</v>
      </c>
      <c r="O11" s="77">
        <f t="shared" si="1"/>
        <v>19.21921921921922</v>
      </c>
      <c r="P11" s="34">
        <v>1</v>
      </c>
      <c r="Q11" s="71">
        <v>0.3003003003003003</v>
      </c>
      <c r="R11" s="34">
        <v>2</v>
      </c>
      <c r="S11" s="71">
        <v>0.6006006006006006</v>
      </c>
      <c r="T11" s="34">
        <v>1</v>
      </c>
      <c r="U11" s="71">
        <v>0.3003003003003003</v>
      </c>
      <c r="V11" s="78">
        <f t="shared" si="2"/>
        <v>1.2012012012012012</v>
      </c>
      <c r="W11" s="34">
        <v>0</v>
      </c>
      <c r="X11" s="71">
        <v>0</v>
      </c>
      <c r="Y11" s="34">
        <v>1</v>
      </c>
      <c r="Z11" s="71">
        <v>0.3003003003003003</v>
      </c>
      <c r="AA11" s="77">
        <f t="shared" si="3"/>
        <v>0.3003003003003003</v>
      </c>
      <c r="AB11" s="69">
        <v>1</v>
      </c>
      <c r="AC11" s="76">
        <v>0.3003003003003003</v>
      </c>
      <c r="AD11" s="34"/>
    </row>
    <row r="12" spans="1:30" ht="12.75">
      <c r="A12" s="13" t="s">
        <v>3</v>
      </c>
      <c r="B12" s="13" t="s">
        <v>3</v>
      </c>
      <c r="C12" s="54">
        <f t="shared" si="4"/>
        <v>949</v>
      </c>
      <c r="D12" s="70">
        <v>152</v>
      </c>
      <c r="E12" s="72">
        <v>16.01685985247629</v>
      </c>
      <c r="F12" s="69">
        <v>94</v>
      </c>
      <c r="G12" s="71">
        <v>9.905163329820864</v>
      </c>
      <c r="H12" s="77">
        <f t="shared" si="0"/>
        <v>25.922023182297153</v>
      </c>
      <c r="I12" s="34">
        <v>110</v>
      </c>
      <c r="J12" s="71">
        <v>11.591148577449948</v>
      </c>
      <c r="K12" s="34">
        <v>157</v>
      </c>
      <c r="L12" s="71">
        <v>16.54373024236038</v>
      </c>
      <c r="M12" s="34">
        <v>116</v>
      </c>
      <c r="N12" s="71">
        <v>12.223393045310853</v>
      </c>
      <c r="O12" s="77">
        <f t="shared" si="1"/>
        <v>40.35827186512118</v>
      </c>
      <c r="P12" s="34">
        <v>85</v>
      </c>
      <c r="Q12" s="71">
        <v>8.956796628029505</v>
      </c>
      <c r="R12" s="34">
        <v>94</v>
      </c>
      <c r="S12" s="71">
        <v>9.905163329820864</v>
      </c>
      <c r="T12" s="34">
        <v>55</v>
      </c>
      <c r="U12" s="71">
        <v>5.795574288724974</v>
      </c>
      <c r="V12" s="78">
        <f t="shared" si="2"/>
        <v>24.65753424657534</v>
      </c>
      <c r="W12" s="34">
        <v>30</v>
      </c>
      <c r="X12" s="71">
        <v>3.1612223393045316</v>
      </c>
      <c r="Y12" s="34">
        <v>33</v>
      </c>
      <c r="Z12" s="71">
        <v>3.477344573234984</v>
      </c>
      <c r="AA12" s="77">
        <f t="shared" si="3"/>
        <v>6.638566912539515</v>
      </c>
      <c r="AB12" s="69">
        <v>23</v>
      </c>
      <c r="AC12" s="76">
        <v>2.423603793466807</v>
      </c>
      <c r="AD12" s="34"/>
    </row>
    <row r="13" spans="1:30" ht="12.75">
      <c r="A13" s="13" t="s">
        <v>4</v>
      </c>
      <c r="B13" s="13" t="s">
        <v>4</v>
      </c>
      <c r="C13" s="54">
        <f t="shared" si="4"/>
        <v>2</v>
      </c>
      <c r="D13" s="70">
        <v>0</v>
      </c>
      <c r="E13" s="72">
        <v>0</v>
      </c>
      <c r="F13" s="69">
        <v>2</v>
      </c>
      <c r="G13" s="71">
        <v>100</v>
      </c>
      <c r="H13" s="77">
        <f t="shared" si="0"/>
        <v>100</v>
      </c>
      <c r="I13" s="34">
        <v>0</v>
      </c>
      <c r="J13" s="71">
        <v>0</v>
      </c>
      <c r="K13" s="34">
        <v>0</v>
      </c>
      <c r="L13" s="71">
        <v>0</v>
      </c>
      <c r="M13" s="34">
        <v>0</v>
      </c>
      <c r="N13" s="71">
        <v>0</v>
      </c>
      <c r="O13" s="77">
        <f t="shared" si="1"/>
        <v>0</v>
      </c>
      <c r="P13" s="34">
        <v>0</v>
      </c>
      <c r="Q13" s="71">
        <v>0</v>
      </c>
      <c r="R13" s="34">
        <v>0</v>
      </c>
      <c r="S13" s="71">
        <v>0</v>
      </c>
      <c r="T13" s="34">
        <v>0</v>
      </c>
      <c r="U13" s="71">
        <v>0</v>
      </c>
      <c r="V13" s="78">
        <f t="shared" si="2"/>
        <v>0</v>
      </c>
      <c r="W13" s="34">
        <v>0</v>
      </c>
      <c r="X13" s="71">
        <v>0</v>
      </c>
      <c r="Y13" s="34">
        <v>0</v>
      </c>
      <c r="Z13" s="71">
        <v>0</v>
      </c>
      <c r="AA13" s="77">
        <f t="shared" si="3"/>
        <v>0</v>
      </c>
      <c r="AB13" s="69">
        <v>0</v>
      </c>
      <c r="AC13" s="76">
        <v>0</v>
      </c>
      <c r="AD13" s="34"/>
    </row>
    <row r="14" spans="1:30" ht="12.75">
      <c r="A14" s="13" t="s">
        <v>111</v>
      </c>
      <c r="B14" s="13" t="s">
        <v>117</v>
      </c>
      <c r="C14" s="54">
        <f t="shared" si="4"/>
        <v>379</v>
      </c>
      <c r="D14" s="70">
        <v>56</v>
      </c>
      <c r="E14" s="72">
        <v>14.775725593667547</v>
      </c>
      <c r="F14" s="69">
        <v>37</v>
      </c>
      <c r="G14" s="71">
        <v>9.762532981530343</v>
      </c>
      <c r="H14" s="77">
        <f t="shared" si="0"/>
        <v>24.53825857519789</v>
      </c>
      <c r="I14" s="34">
        <v>40</v>
      </c>
      <c r="J14" s="71">
        <v>10.554089709762533</v>
      </c>
      <c r="K14" s="34">
        <v>47</v>
      </c>
      <c r="L14" s="71">
        <v>12.401055408970976</v>
      </c>
      <c r="M14" s="34">
        <v>41</v>
      </c>
      <c r="N14" s="71">
        <v>10.817941952506596</v>
      </c>
      <c r="O14" s="77">
        <f t="shared" si="1"/>
        <v>33.7730870712401</v>
      </c>
      <c r="P14" s="34">
        <v>36</v>
      </c>
      <c r="Q14" s="71">
        <v>9.498680738786279</v>
      </c>
      <c r="R14" s="34">
        <v>35</v>
      </c>
      <c r="S14" s="71">
        <v>9.234828496042216</v>
      </c>
      <c r="T14" s="34">
        <v>35</v>
      </c>
      <c r="U14" s="71">
        <v>9.234828496042216</v>
      </c>
      <c r="V14" s="78">
        <f t="shared" si="2"/>
        <v>27.968337730870708</v>
      </c>
      <c r="W14" s="34">
        <v>20</v>
      </c>
      <c r="X14" s="71">
        <v>5.277044854881266</v>
      </c>
      <c r="Y14" s="34">
        <v>21</v>
      </c>
      <c r="Z14" s="71">
        <v>5.540897097625329</v>
      </c>
      <c r="AA14" s="77">
        <f t="shared" si="3"/>
        <v>10.817941952506596</v>
      </c>
      <c r="AB14" s="34">
        <v>11</v>
      </c>
      <c r="AC14" s="76">
        <v>2.9023746701846966</v>
      </c>
      <c r="AD14" s="34"/>
    </row>
    <row r="15" spans="1:30" ht="12.75">
      <c r="A15" s="13" t="s">
        <v>111</v>
      </c>
      <c r="B15" s="13" t="s">
        <v>118</v>
      </c>
      <c r="C15" s="54">
        <f t="shared" si="4"/>
        <v>143</v>
      </c>
      <c r="D15" s="70">
        <v>14</v>
      </c>
      <c r="E15" s="72">
        <v>9.79020979020979</v>
      </c>
      <c r="F15" s="69">
        <v>13</v>
      </c>
      <c r="G15" s="71">
        <v>9.090909090909092</v>
      </c>
      <c r="H15" s="77">
        <f t="shared" si="0"/>
        <v>18.88111888111888</v>
      </c>
      <c r="I15" s="34">
        <v>26</v>
      </c>
      <c r="J15" s="71">
        <v>18.181818181818183</v>
      </c>
      <c r="K15" s="34">
        <v>43</v>
      </c>
      <c r="L15" s="71">
        <v>30.069930069930066</v>
      </c>
      <c r="M15" s="34">
        <v>15</v>
      </c>
      <c r="N15" s="71">
        <v>10.48951048951049</v>
      </c>
      <c r="O15" s="77">
        <f t="shared" si="1"/>
        <v>58.74125874125875</v>
      </c>
      <c r="P15" s="34">
        <v>10</v>
      </c>
      <c r="Q15" s="71">
        <v>6.993006993006993</v>
      </c>
      <c r="R15" s="34">
        <v>12</v>
      </c>
      <c r="S15" s="71">
        <v>8.391608391608392</v>
      </c>
      <c r="T15" s="34">
        <v>6</v>
      </c>
      <c r="U15" s="71">
        <v>4.195804195804196</v>
      </c>
      <c r="V15" s="78">
        <f t="shared" si="2"/>
        <v>19.58041958041958</v>
      </c>
      <c r="W15" s="34">
        <v>3</v>
      </c>
      <c r="X15" s="71">
        <v>2.097902097902098</v>
      </c>
      <c r="Y15" s="34">
        <v>0</v>
      </c>
      <c r="Z15" s="71">
        <v>0</v>
      </c>
      <c r="AA15" s="77">
        <f t="shared" si="3"/>
        <v>2.097902097902098</v>
      </c>
      <c r="AB15" s="34">
        <v>1</v>
      </c>
      <c r="AC15" s="76">
        <v>0.6993006993006993</v>
      </c>
      <c r="AD15" s="34"/>
    </row>
    <row r="16" spans="1:30" ht="12.75">
      <c r="A16" s="13" t="s">
        <v>111</v>
      </c>
      <c r="B16" s="13" t="s">
        <v>24</v>
      </c>
      <c r="C16" s="54">
        <f t="shared" si="4"/>
        <v>281</v>
      </c>
      <c r="D16" s="70">
        <v>57</v>
      </c>
      <c r="E16" s="72">
        <v>20.284697508896798</v>
      </c>
      <c r="F16" s="69">
        <v>22</v>
      </c>
      <c r="G16" s="71">
        <v>7.829181494661921</v>
      </c>
      <c r="H16" s="77">
        <f t="shared" si="0"/>
        <v>28.11387900355872</v>
      </c>
      <c r="I16" s="34">
        <v>28</v>
      </c>
      <c r="J16" s="71">
        <v>9.9644128113879</v>
      </c>
      <c r="K16" s="34">
        <v>63</v>
      </c>
      <c r="L16" s="71">
        <v>22.419928825622776</v>
      </c>
      <c r="M16" s="34">
        <v>37</v>
      </c>
      <c r="N16" s="71">
        <v>13.167259786476867</v>
      </c>
      <c r="O16" s="77">
        <f t="shared" si="1"/>
        <v>45.55160142348755</v>
      </c>
      <c r="P16" s="34">
        <v>22</v>
      </c>
      <c r="Q16" s="71">
        <v>7.829181494661921</v>
      </c>
      <c r="R16" s="34">
        <v>19</v>
      </c>
      <c r="S16" s="71">
        <v>6.761565836298933</v>
      </c>
      <c r="T16" s="34">
        <v>14</v>
      </c>
      <c r="U16" s="71">
        <v>4.98220640569395</v>
      </c>
      <c r="V16" s="78">
        <f t="shared" si="2"/>
        <v>19.572953736654803</v>
      </c>
      <c r="W16" s="34">
        <v>3</v>
      </c>
      <c r="X16" s="71">
        <v>1.0676156583629894</v>
      </c>
      <c r="Y16" s="34">
        <v>7</v>
      </c>
      <c r="Z16" s="71">
        <v>2.491103202846975</v>
      </c>
      <c r="AA16" s="77">
        <f t="shared" si="3"/>
        <v>3.5587188612099645</v>
      </c>
      <c r="AB16" s="34">
        <v>9</v>
      </c>
      <c r="AC16" s="76">
        <v>3.202846975088968</v>
      </c>
      <c r="AD16" s="34"/>
    </row>
    <row r="17" spans="1:30" ht="12.75">
      <c r="A17" s="13" t="s">
        <v>111</v>
      </c>
      <c r="B17" s="13" t="s">
        <v>119</v>
      </c>
      <c r="C17" s="54">
        <f t="shared" si="4"/>
        <v>192</v>
      </c>
      <c r="D17" s="70">
        <v>60</v>
      </c>
      <c r="E17" s="72">
        <v>31.25</v>
      </c>
      <c r="F17" s="69">
        <v>21</v>
      </c>
      <c r="G17" s="71">
        <v>10.9375</v>
      </c>
      <c r="H17" s="77">
        <f t="shared" si="0"/>
        <v>42.1875</v>
      </c>
      <c r="I17" s="34">
        <v>24</v>
      </c>
      <c r="J17" s="71">
        <v>12.5</v>
      </c>
      <c r="K17" s="34">
        <v>30</v>
      </c>
      <c r="L17" s="71">
        <v>15.625</v>
      </c>
      <c r="M17" s="34">
        <v>14</v>
      </c>
      <c r="N17" s="71">
        <v>7.291666666666667</v>
      </c>
      <c r="O17" s="77">
        <f t="shared" si="1"/>
        <v>35.41666666666667</v>
      </c>
      <c r="P17" s="34">
        <v>7</v>
      </c>
      <c r="Q17" s="71">
        <v>3.6458333333333335</v>
      </c>
      <c r="R17" s="34">
        <v>16</v>
      </c>
      <c r="S17" s="71">
        <v>8.333333333333332</v>
      </c>
      <c r="T17" s="34">
        <v>3</v>
      </c>
      <c r="U17" s="71">
        <v>1.5625</v>
      </c>
      <c r="V17" s="78">
        <f t="shared" si="2"/>
        <v>13.541666666666666</v>
      </c>
      <c r="W17" s="34">
        <v>9</v>
      </c>
      <c r="X17" s="71">
        <v>4.6875</v>
      </c>
      <c r="Y17" s="34">
        <v>5</v>
      </c>
      <c r="Z17" s="71">
        <v>2.604166666666667</v>
      </c>
      <c r="AA17" s="77">
        <f t="shared" si="3"/>
        <v>7.291666666666667</v>
      </c>
      <c r="AB17" s="34">
        <v>3</v>
      </c>
      <c r="AC17" s="76">
        <v>1.5625</v>
      </c>
      <c r="AD17" s="31"/>
    </row>
    <row r="18" spans="1:30" ht="12.75">
      <c r="A18" s="13" t="s">
        <v>111</v>
      </c>
      <c r="B18" s="13" t="s">
        <v>120</v>
      </c>
      <c r="C18" s="54">
        <f t="shared" si="4"/>
        <v>144</v>
      </c>
      <c r="D18" s="70">
        <v>22</v>
      </c>
      <c r="E18" s="71">
        <v>15.277777777777779</v>
      </c>
      <c r="F18" s="34">
        <v>16</v>
      </c>
      <c r="G18" s="71">
        <v>11.11111111111111</v>
      </c>
      <c r="H18" s="77">
        <f t="shared" si="0"/>
        <v>26.38888888888889</v>
      </c>
      <c r="I18" s="34">
        <v>7</v>
      </c>
      <c r="J18" s="71">
        <v>4.861111111111112</v>
      </c>
      <c r="K18" s="34">
        <v>40</v>
      </c>
      <c r="L18" s="71">
        <v>27.77777777777778</v>
      </c>
      <c r="M18" s="34">
        <v>11</v>
      </c>
      <c r="N18" s="71">
        <v>7.638888888888889</v>
      </c>
      <c r="O18" s="77">
        <f t="shared" si="1"/>
        <v>40.277777777777786</v>
      </c>
      <c r="P18" s="34">
        <v>10</v>
      </c>
      <c r="Q18" s="71">
        <v>6.944444444444445</v>
      </c>
      <c r="R18" s="34">
        <v>15</v>
      </c>
      <c r="S18" s="71">
        <v>10.416666666666668</v>
      </c>
      <c r="T18" s="34">
        <v>5</v>
      </c>
      <c r="U18" s="71">
        <v>3.4722222222222223</v>
      </c>
      <c r="V18" s="78">
        <f t="shared" si="2"/>
        <v>20.833333333333336</v>
      </c>
      <c r="W18" s="34">
        <v>3</v>
      </c>
      <c r="X18" s="71">
        <v>2.083333333333333</v>
      </c>
      <c r="Y18" s="34">
        <v>10</v>
      </c>
      <c r="Z18" s="71">
        <v>6.944444444444445</v>
      </c>
      <c r="AA18" s="77">
        <f t="shared" si="3"/>
        <v>9.027777777777779</v>
      </c>
      <c r="AB18" s="34">
        <v>5</v>
      </c>
      <c r="AC18" s="76">
        <v>3.4722222222222223</v>
      </c>
      <c r="AD18" s="34"/>
    </row>
    <row r="19" spans="1:30" ht="12.75">
      <c r="A19" s="13" t="s">
        <v>111</v>
      </c>
      <c r="B19" s="13" t="s">
        <v>121</v>
      </c>
      <c r="C19" s="54">
        <f t="shared" si="4"/>
        <v>301</v>
      </c>
      <c r="D19" s="70">
        <v>64</v>
      </c>
      <c r="E19" s="71">
        <v>21.262458471760798</v>
      </c>
      <c r="F19" s="34">
        <v>84</v>
      </c>
      <c r="G19" s="71">
        <v>27.906976744186046</v>
      </c>
      <c r="H19" s="77">
        <f t="shared" si="0"/>
        <v>49.16943521594685</v>
      </c>
      <c r="I19" s="34">
        <v>39</v>
      </c>
      <c r="J19" s="71">
        <v>12.956810631229235</v>
      </c>
      <c r="K19" s="34">
        <v>45</v>
      </c>
      <c r="L19" s="71">
        <v>14.950166112956811</v>
      </c>
      <c r="M19" s="34">
        <v>20</v>
      </c>
      <c r="N19" s="71">
        <v>6.64451827242525</v>
      </c>
      <c r="O19" s="77">
        <f t="shared" si="1"/>
        <v>34.5514950166113</v>
      </c>
      <c r="P19" s="34">
        <v>22</v>
      </c>
      <c r="Q19" s="71">
        <v>7.308970099667775</v>
      </c>
      <c r="R19" s="34">
        <v>15</v>
      </c>
      <c r="S19" s="71">
        <v>4.983388704318937</v>
      </c>
      <c r="T19" s="34">
        <v>3</v>
      </c>
      <c r="U19" s="71">
        <v>0.9966777408637874</v>
      </c>
      <c r="V19" s="78">
        <f t="shared" si="2"/>
        <v>13.2890365448505</v>
      </c>
      <c r="W19" s="34">
        <v>0</v>
      </c>
      <c r="X19" s="71">
        <v>0</v>
      </c>
      <c r="Y19" s="34">
        <v>2</v>
      </c>
      <c r="Z19" s="71">
        <v>0.6644518272425249</v>
      </c>
      <c r="AA19" s="77">
        <f t="shared" si="3"/>
        <v>0.6644518272425249</v>
      </c>
      <c r="AB19" s="34">
        <v>7</v>
      </c>
      <c r="AC19" s="76">
        <v>2.3255813953488373</v>
      </c>
      <c r="AD19" s="34"/>
    </row>
    <row r="20" spans="1:30" ht="12.75">
      <c r="A20" s="13" t="s">
        <v>111</v>
      </c>
      <c r="B20" s="13" t="s">
        <v>122</v>
      </c>
      <c r="C20" s="54">
        <f t="shared" si="4"/>
        <v>135</v>
      </c>
      <c r="D20" s="52">
        <v>33</v>
      </c>
      <c r="E20" s="71">
        <v>24.444444444444443</v>
      </c>
      <c r="F20" s="34">
        <v>41</v>
      </c>
      <c r="G20" s="71">
        <v>30.37037037037037</v>
      </c>
      <c r="H20" s="77">
        <f t="shared" si="0"/>
        <v>54.81481481481481</v>
      </c>
      <c r="I20" s="34">
        <v>13</v>
      </c>
      <c r="J20" s="71">
        <v>9.62962962962963</v>
      </c>
      <c r="K20" s="34">
        <v>20</v>
      </c>
      <c r="L20" s="71">
        <v>14.814814814814813</v>
      </c>
      <c r="M20" s="34">
        <v>12</v>
      </c>
      <c r="N20" s="71">
        <v>8.88888888888889</v>
      </c>
      <c r="O20" s="77">
        <f t="shared" si="1"/>
        <v>33.33333333333333</v>
      </c>
      <c r="P20" s="34">
        <v>3</v>
      </c>
      <c r="Q20" s="71">
        <v>2.2222222222222223</v>
      </c>
      <c r="R20" s="34">
        <v>4</v>
      </c>
      <c r="S20" s="71">
        <v>2.9629629629629632</v>
      </c>
      <c r="T20" s="34">
        <v>1</v>
      </c>
      <c r="U20" s="71">
        <v>0.7407407407407408</v>
      </c>
      <c r="V20" s="78">
        <f t="shared" si="2"/>
        <v>5.9259259259259265</v>
      </c>
      <c r="W20" s="34">
        <v>2</v>
      </c>
      <c r="X20" s="71">
        <v>1.4814814814814816</v>
      </c>
      <c r="Y20" s="34">
        <v>1</v>
      </c>
      <c r="Z20" s="71">
        <v>0.7407407407407408</v>
      </c>
      <c r="AA20" s="77">
        <f t="shared" si="3"/>
        <v>2.2222222222222223</v>
      </c>
      <c r="AB20" s="34">
        <v>5</v>
      </c>
      <c r="AC20" s="76">
        <v>3.7037037037037033</v>
      </c>
      <c r="AD20" s="34"/>
    </row>
    <row r="21" spans="1:30" ht="12.75">
      <c r="A21" s="13" t="s">
        <v>111</v>
      </c>
      <c r="B21" s="13" t="s">
        <v>123</v>
      </c>
      <c r="C21" s="54">
        <f t="shared" si="4"/>
        <v>287</v>
      </c>
      <c r="D21" s="52">
        <v>103</v>
      </c>
      <c r="E21" s="71">
        <v>35.88850174216028</v>
      </c>
      <c r="F21" s="34">
        <v>40</v>
      </c>
      <c r="G21" s="71">
        <v>13.937282229965156</v>
      </c>
      <c r="H21" s="77">
        <f t="shared" si="0"/>
        <v>49.825783972125436</v>
      </c>
      <c r="I21" s="34">
        <v>27</v>
      </c>
      <c r="J21" s="71">
        <v>9.40766550522648</v>
      </c>
      <c r="K21" s="34">
        <v>42</v>
      </c>
      <c r="L21" s="71">
        <v>14.634146341463413</v>
      </c>
      <c r="M21" s="34">
        <v>23</v>
      </c>
      <c r="N21" s="71">
        <v>8.013937282229964</v>
      </c>
      <c r="O21" s="77">
        <f t="shared" si="1"/>
        <v>32.05574912891986</v>
      </c>
      <c r="P21" s="34">
        <v>22</v>
      </c>
      <c r="Q21" s="71">
        <v>7.665505226480835</v>
      </c>
      <c r="R21" s="34">
        <v>11</v>
      </c>
      <c r="S21" s="71">
        <v>3.8327526132404177</v>
      </c>
      <c r="T21" s="34">
        <v>7</v>
      </c>
      <c r="U21" s="71">
        <v>2.4390243902439024</v>
      </c>
      <c r="V21" s="78">
        <f t="shared" si="2"/>
        <v>13.937282229965156</v>
      </c>
      <c r="W21" s="34">
        <v>2</v>
      </c>
      <c r="X21" s="71">
        <v>0.6968641114982579</v>
      </c>
      <c r="Y21" s="34">
        <v>4</v>
      </c>
      <c r="Z21" s="71">
        <v>1.3937282229965158</v>
      </c>
      <c r="AA21" s="77">
        <f t="shared" si="3"/>
        <v>2.0905923344947737</v>
      </c>
      <c r="AB21" s="34">
        <v>6</v>
      </c>
      <c r="AC21" s="76">
        <v>2.0905923344947737</v>
      </c>
      <c r="AD21" s="34"/>
    </row>
    <row r="22" spans="1:30" ht="12.75">
      <c r="A22" s="13" t="s">
        <v>5</v>
      </c>
      <c r="B22" s="13" t="s">
        <v>5</v>
      </c>
      <c r="C22" s="54">
        <f t="shared" si="4"/>
        <v>457</v>
      </c>
      <c r="D22" s="52">
        <v>41</v>
      </c>
      <c r="E22" s="71">
        <v>8.971553610503284</v>
      </c>
      <c r="F22" s="34">
        <v>37</v>
      </c>
      <c r="G22" s="71">
        <v>8.096280087527353</v>
      </c>
      <c r="H22" s="77">
        <f t="shared" si="0"/>
        <v>17.067833698030636</v>
      </c>
      <c r="I22" s="34">
        <v>42</v>
      </c>
      <c r="J22" s="71">
        <v>9.190371991247265</v>
      </c>
      <c r="K22" s="34">
        <v>51</v>
      </c>
      <c r="L22" s="71">
        <v>11.159737417943107</v>
      </c>
      <c r="M22" s="34">
        <v>44</v>
      </c>
      <c r="N22" s="71">
        <v>9.62800875273523</v>
      </c>
      <c r="O22" s="77">
        <f t="shared" si="1"/>
        <v>29.978118161925604</v>
      </c>
      <c r="P22" s="34">
        <v>55</v>
      </c>
      <c r="Q22" s="71">
        <v>12.035010940919037</v>
      </c>
      <c r="R22" s="34">
        <v>55</v>
      </c>
      <c r="S22" s="71">
        <v>12.035010940919037</v>
      </c>
      <c r="T22" s="34">
        <v>39</v>
      </c>
      <c r="U22" s="71">
        <v>8.533916849015318</v>
      </c>
      <c r="V22" s="78">
        <f t="shared" si="2"/>
        <v>32.60393873085339</v>
      </c>
      <c r="W22" s="34">
        <v>22</v>
      </c>
      <c r="X22" s="71">
        <v>4.814004376367615</v>
      </c>
      <c r="Y22" s="34">
        <v>41</v>
      </c>
      <c r="Z22" s="71">
        <v>8.971553610503284</v>
      </c>
      <c r="AA22" s="77">
        <f t="shared" si="3"/>
        <v>13.785557986870899</v>
      </c>
      <c r="AB22" s="34">
        <v>30</v>
      </c>
      <c r="AC22" s="76">
        <v>6.564551422319474</v>
      </c>
      <c r="AD22" s="34"/>
    </row>
    <row r="23" spans="1:30" ht="12.75">
      <c r="A23" s="13" t="s">
        <v>124</v>
      </c>
      <c r="B23" s="13" t="s">
        <v>26</v>
      </c>
      <c r="C23" s="54">
        <f t="shared" si="4"/>
        <v>122</v>
      </c>
      <c r="D23" s="52">
        <v>42</v>
      </c>
      <c r="E23" s="71">
        <v>34.42622950819672</v>
      </c>
      <c r="F23" s="34">
        <v>21</v>
      </c>
      <c r="G23" s="71">
        <v>17.21311475409836</v>
      </c>
      <c r="H23" s="77">
        <f t="shared" si="0"/>
        <v>51.63934426229508</v>
      </c>
      <c r="I23" s="34">
        <v>13</v>
      </c>
      <c r="J23" s="71">
        <v>10.655737704918032</v>
      </c>
      <c r="K23" s="34">
        <v>22</v>
      </c>
      <c r="L23" s="71">
        <v>18.0327868852459</v>
      </c>
      <c r="M23" s="34">
        <v>6</v>
      </c>
      <c r="N23" s="71">
        <v>4.918032786885246</v>
      </c>
      <c r="O23" s="77">
        <f t="shared" si="1"/>
        <v>33.60655737704918</v>
      </c>
      <c r="P23" s="34">
        <v>5</v>
      </c>
      <c r="Q23" s="71">
        <v>4.098360655737705</v>
      </c>
      <c r="R23" s="34">
        <v>7</v>
      </c>
      <c r="S23" s="71">
        <v>5.737704918032787</v>
      </c>
      <c r="T23" s="34">
        <v>0</v>
      </c>
      <c r="U23" s="71">
        <v>0</v>
      </c>
      <c r="V23" s="78">
        <f t="shared" si="2"/>
        <v>9.83606557377049</v>
      </c>
      <c r="W23" s="34">
        <v>0</v>
      </c>
      <c r="X23" s="71">
        <v>0</v>
      </c>
      <c r="Y23" s="34">
        <v>5</v>
      </c>
      <c r="Z23" s="71">
        <v>4.098360655737705</v>
      </c>
      <c r="AA23" s="77">
        <f t="shared" si="3"/>
        <v>4.098360655737705</v>
      </c>
      <c r="AB23" s="34">
        <v>1</v>
      </c>
      <c r="AC23" s="76">
        <v>0.819672131147541</v>
      </c>
      <c r="AD23" s="34"/>
    </row>
    <row r="24" spans="1:30" ht="12.75">
      <c r="A24" s="13" t="s">
        <v>124</v>
      </c>
      <c r="B24" s="13" t="s">
        <v>27</v>
      </c>
      <c r="C24" s="54">
        <f t="shared" si="4"/>
        <v>21</v>
      </c>
      <c r="D24" s="52">
        <v>4</v>
      </c>
      <c r="E24" s="71">
        <v>19.047619047619047</v>
      </c>
      <c r="F24" s="34">
        <v>5</v>
      </c>
      <c r="G24" s="71">
        <v>23.809523809523807</v>
      </c>
      <c r="H24" s="77">
        <f t="shared" si="0"/>
        <v>42.857142857142854</v>
      </c>
      <c r="I24" s="34">
        <v>4</v>
      </c>
      <c r="J24" s="71">
        <v>19.047619047619047</v>
      </c>
      <c r="K24" s="34">
        <v>2</v>
      </c>
      <c r="L24" s="71">
        <v>9.523809523809524</v>
      </c>
      <c r="M24" s="34">
        <v>1</v>
      </c>
      <c r="N24" s="71">
        <v>4.761904761904762</v>
      </c>
      <c r="O24" s="77">
        <f t="shared" si="1"/>
        <v>33.33333333333333</v>
      </c>
      <c r="P24" s="34">
        <v>1</v>
      </c>
      <c r="Q24" s="71">
        <v>4.761904761904762</v>
      </c>
      <c r="R24" s="34">
        <v>2</v>
      </c>
      <c r="S24" s="71">
        <v>9.523809523809524</v>
      </c>
      <c r="T24" s="34">
        <v>1</v>
      </c>
      <c r="U24" s="71">
        <v>4.761904761904762</v>
      </c>
      <c r="V24" s="78">
        <f t="shared" si="2"/>
        <v>19.047619047619047</v>
      </c>
      <c r="W24" s="34">
        <v>0</v>
      </c>
      <c r="X24" s="71">
        <v>0</v>
      </c>
      <c r="Y24" s="34">
        <v>1</v>
      </c>
      <c r="Z24" s="71">
        <v>4.761904761904762</v>
      </c>
      <c r="AA24" s="77">
        <f t="shared" si="3"/>
        <v>4.761904761904762</v>
      </c>
      <c r="AB24" s="34">
        <v>0</v>
      </c>
      <c r="AC24" s="76">
        <v>0</v>
      </c>
      <c r="AD24" s="34"/>
    </row>
    <row r="25" spans="1:30" ht="12.75">
      <c r="A25" s="13" t="s">
        <v>124</v>
      </c>
      <c r="B25" s="13" t="s">
        <v>28</v>
      </c>
      <c r="C25" s="54">
        <f t="shared" si="4"/>
        <v>26</v>
      </c>
      <c r="D25" s="70">
        <v>11</v>
      </c>
      <c r="E25" s="71">
        <v>42.30769230769231</v>
      </c>
      <c r="F25" s="34">
        <v>5</v>
      </c>
      <c r="G25" s="71">
        <v>19.230769230769234</v>
      </c>
      <c r="H25" s="77">
        <f t="shared" si="0"/>
        <v>61.53846153846154</v>
      </c>
      <c r="I25" s="34">
        <v>0</v>
      </c>
      <c r="J25" s="71">
        <v>0</v>
      </c>
      <c r="K25" s="34">
        <v>7</v>
      </c>
      <c r="L25" s="71">
        <v>26.923076923076923</v>
      </c>
      <c r="M25" s="34">
        <v>1</v>
      </c>
      <c r="N25" s="71">
        <v>3.8461538461538463</v>
      </c>
      <c r="O25" s="77">
        <f t="shared" si="1"/>
        <v>30.76923076923077</v>
      </c>
      <c r="P25" s="34">
        <v>1</v>
      </c>
      <c r="Q25" s="71">
        <v>3.8461538461538463</v>
      </c>
      <c r="R25" s="34">
        <v>1</v>
      </c>
      <c r="S25" s="71">
        <v>3.8461538461538463</v>
      </c>
      <c r="T25" s="34">
        <v>0</v>
      </c>
      <c r="U25" s="71">
        <v>0</v>
      </c>
      <c r="V25" s="78">
        <f t="shared" si="2"/>
        <v>7.6923076923076925</v>
      </c>
      <c r="W25" s="34">
        <v>0</v>
      </c>
      <c r="X25" s="71">
        <v>0</v>
      </c>
      <c r="Y25" s="34">
        <v>0</v>
      </c>
      <c r="Z25" s="71">
        <v>0</v>
      </c>
      <c r="AA25" s="77">
        <f t="shared" si="3"/>
        <v>0</v>
      </c>
      <c r="AB25" s="34">
        <v>0</v>
      </c>
      <c r="AC25" s="76">
        <v>0</v>
      </c>
      <c r="AD25" s="34"/>
    </row>
    <row r="26" spans="1:30" ht="12.75">
      <c r="A26" s="13" t="s">
        <v>124</v>
      </c>
      <c r="B26" s="13" t="s">
        <v>29</v>
      </c>
      <c r="C26" s="54">
        <f t="shared" si="4"/>
        <v>149</v>
      </c>
      <c r="D26" s="70">
        <v>32</v>
      </c>
      <c r="E26" s="71">
        <v>21.476510067114095</v>
      </c>
      <c r="F26" s="34">
        <v>10</v>
      </c>
      <c r="G26" s="71">
        <v>6.7114093959731544</v>
      </c>
      <c r="H26" s="77">
        <f t="shared" si="0"/>
        <v>28.187919463087248</v>
      </c>
      <c r="I26" s="34">
        <v>9</v>
      </c>
      <c r="J26" s="71">
        <v>6.0402684563758395</v>
      </c>
      <c r="K26" s="34">
        <v>22</v>
      </c>
      <c r="L26" s="71">
        <v>14.76510067114094</v>
      </c>
      <c r="M26" s="34">
        <v>10</v>
      </c>
      <c r="N26" s="71">
        <v>6.7114093959731544</v>
      </c>
      <c r="O26" s="77">
        <f t="shared" si="1"/>
        <v>27.516778523489933</v>
      </c>
      <c r="P26" s="34">
        <v>11</v>
      </c>
      <c r="Q26" s="71">
        <v>7.38255033557047</v>
      </c>
      <c r="R26" s="34">
        <v>20</v>
      </c>
      <c r="S26" s="71">
        <v>13.422818791946309</v>
      </c>
      <c r="T26" s="34">
        <v>9</v>
      </c>
      <c r="U26" s="71">
        <v>6.0402684563758395</v>
      </c>
      <c r="V26" s="78">
        <f t="shared" si="2"/>
        <v>26.845637583892618</v>
      </c>
      <c r="W26" s="34">
        <v>4</v>
      </c>
      <c r="X26" s="71">
        <v>2.684563758389262</v>
      </c>
      <c r="Y26" s="34">
        <v>10</v>
      </c>
      <c r="Z26" s="71">
        <v>6.7114093959731544</v>
      </c>
      <c r="AA26" s="77">
        <f t="shared" si="3"/>
        <v>9.395973154362416</v>
      </c>
      <c r="AB26" s="34">
        <v>12</v>
      </c>
      <c r="AC26" s="76">
        <v>8.053691275167784</v>
      </c>
      <c r="AD26" s="34"/>
    </row>
    <row r="27" spans="1:30" ht="12.75">
      <c r="A27" s="13" t="s">
        <v>124</v>
      </c>
      <c r="B27" s="13" t="s">
        <v>30</v>
      </c>
      <c r="C27" s="54">
        <f t="shared" si="4"/>
        <v>429</v>
      </c>
      <c r="D27" s="70">
        <v>121</v>
      </c>
      <c r="E27" s="71">
        <v>28.205128205128204</v>
      </c>
      <c r="F27" s="34">
        <v>41</v>
      </c>
      <c r="G27" s="71">
        <v>9.557109557109557</v>
      </c>
      <c r="H27" s="77">
        <f t="shared" si="0"/>
        <v>37.76223776223776</v>
      </c>
      <c r="I27" s="34">
        <v>48</v>
      </c>
      <c r="J27" s="71">
        <v>11.188811188811188</v>
      </c>
      <c r="K27" s="34">
        <v>83</v>
      </c>
      <c r="L27" s="71">
        <v>19.34731934731935</v>
      </c>
      <c r="M27" s="34">
        <v>21</v>
      </c>
      <c r="N27" s="71">
        <v>4.895104895104895</v>
      </c>
      <c r="O27" s="77">
        <f t="shared" si="1"/>
        <v>35.43123543123543</v>
      </c>
      <c r="P27" s="34">
        <v>16</v>
      </c>
      <c r="Q27" s="71">
        <v>3.7296037296037294</v>
      </c>
      <c r="R27" s="34">
        <v>39</v>
      </c>
      <c r="S27" s="71">
        <v>9.090909090909092</v>
      </c>
      <c r="T27" s="34">
        <v>8</v>
      </c>
      <c r="U27" s="71">
        <v>1.8648018648018647</v>
      </c>
      <c r="V27" s="78">
        <f t="shared" si="2"/>
        <v>14.685314685314685</v>
      </c>
      <c r="W27" s="34">
        <v>10</v>
      </c>
      <c r="X27" s="71">
        <v>2.331002331002331</v>
      </c>
      <c r="Y27" s="34">
        <v>12</v>
      </c>
      <c r="Z27" s="71">
        <v>2.797202797202797</v>
      </c>
      <c r="AA27" s="77">
        <f t="shared" si="3"/>
        <v>5.128205128205128</v>
      </c>
      <c r="AB27" s="34">
        <v>30</v>
      </c>
      <c r="AC27" s="76">
        <v>6.993006993006993</v>
      </c>
      <c r="AD27" s="34"/>
    </row>
    <row r="28" spans="1:30" ht="12.75">
      <c r="A28" s="13" t="s">
        <v>124</v>
      </c>
      <c r="B28" s="13" t="s">
        <v>31</v>
      </c>
      <c r="C28" s="54">
        <f t="shared" si="4"/>
        <v>245</v>
      </c>
      <c r="D28" s="52">
        <v>31</v>
      </c>
      <c r="E28" s="71">
        <v>12.653061224489795</v>
      </c>
      <c r="F28" s="34">
        <v>28</v>
      </c>
      <c r="G28" s="71">
        <v>11.428571428571429</v>
      </c>
      <c r="H28" s="77">
        <f t="shared" si="0"/>
        <v>24.081632653061224</v>
      </c>
      <c r="I28" s="34">
        <v>48</v>
      </c>
      <c r="J28" s="71">
        <v>19.591836734693878</v>
      </c>
      <c r="K28" s="34">
        <v>38</v>
      </c>
      <c r="L28" s="71">
        <v>15.510204081632653</v>
      </c>
      <c r="M28" s="34">
        <v>33</v>
      </c>
      <c r="N28" s="71">
        <v>13.46938775510204</v>
      </c>
      <c r="O28" s="77">
        <f t="shared" si="1"/>
        <v>48.57142857142857</v>
      </c>
      <c r="P28" s="34">
        <v>21</v>
      </c>
      <c r="Q28" s="71">
        <v>8.571428571428571</v>
      </c>
      <c r="R28" s="34">
        <v>16</v>
      </c>
      <c r="S28" s="71">
        <v>6.530612244897959</v>
      </c>
      <c r="T28" s="34">
        <v>9</v>
      </c>
      <c r="U28" s="71">
        <v>3.6734693877551026</v>
      </c>
      <c r="V28" s="78">
        <f t="shared" si="2"/>
        <v>18.775510204081634</v>
      </c>
      <c r="W28" s="34">
        <v>6</v>
      </c>
      <c r="X28" s="71">
        <v>2.4489795918367347</v>
      </c>
      <c r="Y28" s="34">
        <v>5</v>
      </c>
      <c r="Z28" s="71">
        <v>2.0408163265306123</v>
      </c>
      <c r="AA28" s="77">
        <f t="shared" si="3"/>
        <v>4.4897959183673475</v>
      </c>
      <c r="AB28" s="34">
        <v>10</v>
      </c>
      <c r="AC28" s="76">
        <v>4.081632653061225</v>
      </c>
      <c r="AD28" s="34"/>
    </row>
    <row r="29" spans="1:30" ht="12.75">
      <c r="A29" s="13" t="s">
        <v>6</v>
      </c>
      <c r="B29" s="13" t="s">
        <v>6</v>
      </c>
      <c r="C29" s="54">
        <f t="shared" si="4"/>
        <v>743</v>
      </c>
      <c r="D29" s="73">
        <v>273</v>
      </c>
      <c r="E29" s="71">
        <v>36.74293405114401</v>
      </c>
      <c r="F29" s="34">
        <v>87</v>
      </c>
      <c r="G29" s="71">
        <v>11.709286675639301</v>
      </c>
      <c r="H29" s="77">
        <f t="shared" si="0"/>
        <v>48.45222072678331</v>
      </c>
      <c r="I29" s="34">
        <v>72</v>
      </c>
      <c r="J29" s="71">
        <v>9.690444145356663</v>
      </c>
      <c r="K29" s="34">
        <v>87</v>
      </c>
      <c r="L29" s="71">
        <v>11.709286675639301</v>
      </c>
      <c r="M29" s="34">
        <v>43</v>
      </c>
      <c r="N29" s="71">
        <v>5.787348586810229</v>
      </c>
      <c r="O29" s="77">
        <f t="shared" si="1"/>
        <v>27.187079407806195</v>
      </c>
      <c r="P29" s="34">
        <v>36</v>
      </c>
      <c r="Q29" s="71">
        <v>4.8452220726783315</v>
      </c>
      <c r="R29" s="34">
        <v>49</v>
      </c>
      <c r="S29" s="71">
        <v>6.594885598923284</v>
      </c>
      <c r="T29" s="34">
        <v>20</v>
      </c>
      <c r="U29" s="71">
        <v>2.6917900403768504</v>
      </c>
      <c r="V29" s="78">
        <f t="shared" si="2"/>
        <v>14.131897711978468</v>
      </c>
      <c r="W29" s="34">
        <v>16</v>
      </c>
      <c r="X29" s="71">
        <v>2.1534320323014806</v>
      </c>
      <c r="Y29" s="34">
        <v>18</v>
      </c>
      <c r="Z29" s="71">
        <v>2.4226110363391657</v>
      </c>
      <c r="AA29" s="77">
        <f t="shared" si="3"/>
        <v>4.576043068640646</v>
      </c>
      <c r="AB29" s="34">
        <v>42</v>
      </c>
      <c r="AC29" s="76">
        <v>5.652759084791386</v>
      </c>
      <c r="AD29" s="34"/>
    </row>
    <row r="30" spans="1:30" ht="12.75">
      <c r="A30" s="13" t="s">
        <v>112</v>
      </c>
      <c r="B30" s="13" t="s">
        <v>32</v>
      </c>
      <c r="C30" s="54">
        <f t="shared" si="4"/>
        <v>341</v>
      </c>
      <c r="D30" s="73">
        <v>210</v>
      </c>
      <c r="E30" s="71">
        <v>61.58357771260997</v>
      </c>
      <c r="F30" s="34">
        <v>61</v>
      </c>
      <c r="G30" s="71">
        <v>17.888563049853374</v>
      </c>
      <c r="H30" s="77">
        <f t="shared" si="0"/>
        <v>79.47214076246334</v>
      </c>
      <c r="I30" s="34">
        <v>28</v>
      </c>
      <c r="J30" s="71">
        <v>8.211143695014663</v>
      </c>
      <c r="K30" s="34">
        <v>23</v>
      </c>
      <c r="L30" s="71">
        <v>6.744868035190615</v>
      </c>
      <c r="M30" s="34">
        <v>8</v>
      </c>
      <c r="N30" s="71">
        <v>2.346041055718475</v>
      </c>
      <c r="O30" s="77">
        <f t="shared" si="1"/>
        <v>17.302052785923753</v>
      </c>
      <c r="P30" s="34">
        <v>3</v>
      </c>
      <c r="Q30" s="71">
        <v>0.8797653958944283</v>
      </c>
      <c r="R30" s="34">
        <v>5</v>
      </c>
      <c r="S30" s="71">
        <v>1.466275659824047</v>
      </c>
      <c r="T30" s="34">
        <v>1</v>
      </c>
      <c r="U30" s="71">
        <v>0.2932551319648094</v>
      </c>
      <c r="V30" s="78">
        <f t="shared" si="2"/>
        <v>2.6392961876832848</v>
      </c>
      <c r="W30" s="34">
        <v>0</v>
      </c>
      <c r="X30" s="71">
        <v>0</v>
      </c>
      <c r="Y30" s="34">
        <v>1</v>
      </c>
      <c r="Z30" s="71">
        <v>0.2932551319648094</v>
      </c>
      <c r="AA30" s="77">
        <f t="shared" si="3"/>
        <v>0.2932551319648094</v>
      </c>
      <c r="AB30" s="34">
        <v>1</v>
      </c>
      <c r="AC30" s="76">
        <v>0.2932551319648094</v>
      </c>
      <c r="AD30" s="34"/>
    </row>
    <row r="31" spans="1:30" ht="12.75">
      <c r="A31" s="13" t="s">
        <v>7</v>
      </c>
      <c r="B31" s="13" t="s">
        <v>7</v>
      </c>
      <c r="C31" s="54">
        <f t="shared" si="4"/>
        <v>650</v>
      </c>
      <c r="D31" s="52">
        <v>72</v>
      </c>
      <c r="E31" s="71">
        <v>11.076923076923077</v>
      </c>
      <c r="F31" s="34">
        <v>57</v>
      </c>
      <c r="G31" s="71">
        <v>8.76923076923077</v>
      </c>
      <c r="H31" s="77">
        <f t="shared" si="0"/>
        <v>19.846153846153847</v>
      </c>
      <c r="I31" s="34">
        <v>65</v>
      </c>
      <c r="J31" s="71">
        <v>10</v>
      </c>
      <c r="K31" s="34">
        <v>86</v>
      </c>
      <c r="L31" s="71">
        <v>13.230769230769232</v>
      </c>
      <c r="M31" s="34">
        <v>80</v>
      </c>
      <c r="N31" s="71">
        <v>12.307692307692308</v>
      </c>
      <c r="O31" s="77">
        <f t="shared" si="1"/>
        <v>35.53846153846154</v>
      </c>
      <c r="P31" s="34">
        <v>56</v>
      </c>
      <c r="Q31" s="71">
        <v>8.615384615384615</v>
      </c>
      <c r="R31" s="34">
        <v>64</v>
      </c>
      <c r="S31" s="71">
        <v>9.846153846153847</v>
      </c>
      <c r="T31" s="34">
        <v>43</v>
      </c>
      <c r="U31" s="71">
        <v>6.615384615384616</v>
      </c>
      <c r="V31" s="78">
        <f t="shared" si="2"/>
        <v>25.07692307692308</v>
      </c>
      <c r="W31" s="34">
        <v>44</v>
      </c>
      <c r="X31" s="71">
        <v>6.769230769230769</v>
      </c>
      <c r="Y31" s="34">
        <v>40</v>
      </c>
      <c r="Z31" s="71">
        <v>6.153846153846154</v>
      </c>
      <c r="AA31" s="77">
        <f t="shared" si="3"/>
        <v>12.923076923076923</v>
      </c>
      <c r="AB31" s="34">
        <v>43</v>
      </c>
      <c r="AC31" s="76">
        <v>6.615384615384616</v>
      </c>
      <c r="AD31" s="34"/>
    </row>
    <row r="32" spans="1:30" ht="12.75">
      <c r="A32" s="13" t="s">
        <v>113</v>
      </c>
      <c r="B32" s="13" t="s">
        <v>33</v>
      </c>
      <c r="C32" s="54">
        <f t="shared" si="4"/>
        <v>361</v>
      </c>
      <c r="D32" s="70">
        <v>138</v>
      </c>
      <c r="E32" s="71">
        <v>38.227146814404435</v>
      </c>
      <c r="F32" s="34">
        <v>69</v>
      </c>
      <c r="G32" s="71">
        <v>19.113573407202217</v>
      </c>
      <c r="H32" s="77">
        <f t="shared" si="0"/>
        <v>57.34072022160665</v>
      </c>
      <c r="I32" s="34">
        <v>51</v>
      </c>
      <c r="J32" s="71">
        <v>14.127423822714682</v>
      </c>
      <c r="K32" s="34">
        <v>49</v>
      </c>
      <c r="L32" s="71">
        <v>13.573407202216067</v>
      </c>
      <c r="M32" s="34">
        <v>20</v>
      </c>
      <c r="N32" s="71">
        <v>5.540166204986149</v>
      </c>
      <c r="O32" s="77">
        <f t="shared" si="1"/>
        <v>33.2409972299169</v>
      </c>
      <c r="P32" s="34">
        <v>12</v>
      </c>
      <c r="Q32" s="71">
        <v>3.32409972299169</v>
      </c>
      <c r="R32" s="34">
        <v>11</v>
      </c>
      <c r="S32" s="71">
        <v>3.0470914127423825</v>
      </c>
      <c r="T32" s="34">
        <v>1</v>
      </c>
      <c r="U32" s="71">
        <v>0.2770083102493075</v>
      </c>
      <c r="V32" s="78">
        <f t="shared" si="2"/>
        <v>6.64819944598338</v>
      </c>
      <c r="W32" s="34">
        <v>4</v>
      </c>
      <c r="X32" s="71">
        <v>1.10803324099723</v>
      </c>
      <c r="Y32" s="34">
        <v>5</v>
      </c>
      <c r="Z32" s="71">
        <v>1.3850415512465373</v>
      </c>
      <c r="AA32" s="77">
        <f t="shared" si="3"/>
        <v>2.4930747922437675</v>
      </c>
      <c r="AB32" s="34">
        <v>1</v>
      </c>
      <c r="AC32" s="76">
        <v>0.2770083102493075</v>
      </c>
      <c r="AD32" s="34"/>
    </row>
    <row r="33" spans="1:30" ht="12.75">
      <c r="A33" s="13" t="s">
        <v>113</v>
      </c>
      <c r="B33" s="13" t="s">
        <v>45</v>
      </c>
      <c r="C33" s="54">
        <f t="shared" si="4"/>
        <v>51</v>
      </c>
      <c r="D33" s="70">
        <v>34</v>
      </c>
      <c r="E33" s="71">
        <v>66.66666666666666</v>
      </c>
      <c r="F33" s="34">
        <v>10</v>
      </c>
      <c r="G33" s="71">
        <v>19.607843137254903</v>
      </c>
      <c r="H33" s="77">
        <f t="shared" si="0"/>
        <v>86.27450980392156</v>
      </c>
      <c r="I33" s="34">
        <v>4</v>
      </c>
      <c r="J33" s="71">
        <v>7.8431372549019605</v>
      </c>
      <c r="K33" s="34">
        <v>2</v>
      </c>
      <c r="L33" s="71">
        <v>3.9215686274509802</v>
      </c>
      <c r="M33" s="34">
        <v>0</v>
      </c>
      <c r="N33" s="71">
        <v>0</v>
      </c>
      <c r="O33" s="77">
        <f t="shared" si="1"/>
        <v>11.76470588235294</v>
      </c>
      <c r="P33" s="34">
        <v>0</v>
      </c>
      <c r="Q33" s="71">
        <v>0</v>
      </c>
      <c r="R33" s="34">
        <v>0</v>
      </c>
      <c r="S33" s="71">
        <v>0</v>
      </c>
      <c r="T33" s="34">
        <v>1</v>
      </c>
      <c r="U33" s="71">
        <v>1.9607843137254901</v>
      </c>
      <c r="V33" s="78">
        <f t="shared" si="2"/>
        <v>1.9607843137254901</v>
      </c>
      <c r="W33" s="34">
        <v>0</v>
      </c>
      <c r="X33" s="71">
        <v>0</v>
      </c>
      <c r="Y33" s="34">
        <v>0</v>
      </c>
      <c r="Z33" s="71">
        <v>0</v>
      </c>
      <c r="AA33" s="77">
        <f t="shared" si="3"/>
        <v>0</v>
      </c>
      <c r="AB33" s="34">
        <v>0</v>
      </c>
      <c r="AC33" s="76">
        <v>0</v>
      </c>
      <c r="AD33" s="34"/>
    </row>
    <row r="34" spans="1:30" ht="12.75">
      <c r="A34" s="13" t="s">
        <v>113</v>
      </c>
      <c r="B34" s="13" t="s">
        <v>34</v>
      </c>
      <c r="C34" s="54">
        <f t="shared" si="4"/>
        <v>1065</v>
      </c>
      <c r="D34" s="70">
        <v>242</v>
      </c>
      <c r="E34" s="71">
        <v>22.72300469483568</v>
      </c>
      <c r="F34" s="34">
        <v>207</v>
      </c>
      <c r="G34" s="71">
        <v>19.43661971830986</v>
      </c>
      <c r="H34" s="77">
        <f t="shared" si="0"/>
        <v>42.159624413145536</v>
      </c>
      <c r="I34" s="34">
        <v>154</v>
      </c>
      <c r="J34" s="71">
        <v>14.460093896713616</v>
      </c>
      <c r="K34" s="34">
        <v>158</v>
      </c>
      <c r="L34" s="71">
        <v>14.835680751173708</v>
      </c>
      <c r="M34" s="34">
        <v>96</v>
      </c>
      <c r="N34" s="71">
        <v>9.014084507042254</v>
      </c>
      <c r="O34" s="77">
        <f t="shared" si="1"/>
        <v>38.309859154929576</v>
      </c>
      <c r="P34" s="34">
        <v>69</v>
      </c>
      <c r="Q34" s="71">
        <v>6.478873239436619</v>
      </c>
      <c r="R34" s="34">
        <v>53</v>
      </c>
      <c r="S34" s="71">
        <v>4.976525821596244</v>
      </c>
      <c r="T34" s="34">
        <v>25</v>
      </c>
      <c r="U34" s="71">
        <v>2.3474178403755865</v>
      </c>
      <c r="V34" s="78">
        <f t="shared" si="2"/>
        <v>13.802816901408448</v>
      </c>
      <c r="W34" s="34">
        <v>13</v>
      </c>
      <c r="X34" s="71">
        <v>1.2206572769953052</v>
      </c>
      <c r="Y34" s="34">
        <v>16</v>
      </c>
      <c r="Z34" s="71">
        <v>1.5023474178403755</v>
      </c>
      <c r="AA34" s="77">
        <f t="shared" si="3"/>
        <v>2.723004694835681</v>
      </c>
      <c r="AB34" s="34">
        <v>32</v>
      </c>
      <c r="AC34" s="76">
        <v>3.004694835680751</v>
      </c>
      <c r="AD34" s="34"/>
    </row>
    <row r="35" spans="1:30" ht="12.75">
      <c r="A35" s="13" t="s">
        <v>113</v>
      </c>
      <c r="B35" s="13" t="s">
        <v>35</v>
      </c>
      <c r="C35" s="54">
        <f t="shared" si="4"/>
        <v>269</v>
      </c>
      <c r="D35" s="52">
        <v>76</v>
      </c>
      <c r="E35" s="71">
        <v>28.25278810408922</v>
      </c>
      <c r="F35" s="34">
        <v>47</v>
      </c>
      <c r="G35" s="71">
        <v>17.472118959107807</v>
      </c>
      <c r="H35" s="77">
        <f t="shared" si="0"/>
        <v>45.72490706319702</v>
      </c>
      <c r="I35" s="34">
        <v>44</v>
      </c>
      <c r="J35" s="71">
        <v>16.356877323420075</v>
      </c>
      <c r="K35" s="34">
        <v>31</v>
      </c>
      <c r="L35" s="71">
        <v>11.524163568773234</v>
      </c>
      <c r="M35" s="34">
        <v>24</v>
      </c>
      <c r="N35" s="71">
        <v>8.921933085501859</v>
      </c>
      <c r="O35" s="77">
        <f t="shared" si="1"/>
        <v>36.802973977695174</v>
      </c>
      <c r="P35" s="34">
        <v>13</v>
      </c>
      <c r="Q35" s="71">
        <v>4.83271375464684</v>
      </c>
      <c r="R35" s="34">
        <v>10</v>
      </c>
      <c r="S35" s="71">
        <v>3.717472118959108</v>
      </c>
      <c r="T35" s="34">
        <v>7</v>
      </c>
      <c r="U35" s="71">
        <v>2.6022304832713754</v>
      </c>
      <c r="V35" s="78">
        <f t="shared" si="2"/>
        <v>11.152416356877325</v>
      </c>
      <c r="W35" s="34">
        <v>3</v>
      </c>
      <c r="X35" s="71">
        <v>1.1152416356877324</v>
      </c>
      <c r="Y35" s="34">
        <v>4</v>
      </c>
      <c r="Z35" s="71">
        <v>1.486988847583643</v>
      </c>
      <c r="AA35" s="77">
        <f t="shared" si="3"/>
        <v>2.6022304832713754</v>
      </c>
      <c r="AB35" s="34">
        <v>10</v>
      </c>
      <c r="AC35" s="76">
        <v>3.717472118959108</v>
      </c>
      <c r="AD35" s="34"/>
    </row>
    <row r="36" spans="1:30" ht="12.75">
      <c r="A36" s="13" t="s">
        <v>125</v>
      </c>
      <c r="B36" s="13" t="s">
        <v>37</v>
      </c>
      <c r="C36" s="54">
        <f t="shared" si="4"/>
        <v>216</v>
      </c>
      <c r="D36" s="70">
        <v>26</v>
      </c>
      <c r="E36" s="71">
        <v>12.037037037037036</v>
      </c>
      <c r="F36" s="34">
        <v>22</v>
      </c>
      <c r="G36" s="71">
        <v>10.185185185185185</v>
      </c>
      <c r="H36" s="77">
        <f t="shared" si="0"/>
        <v>22.22222222222222</v>
      </c>
      <c r="I36" s="34">
        <v>24</v>
      </c>
      <c r="J36" s="71">
        <v>11.11111111111111</v>
      </c>
      <c r="K36" s="34">
        <v>45</v>
      </c>
      <c r="L36" s="71">
        <v>20.833333333333336</v>
      </c>
      <c r="M36" s="34">
        <v>19</v>
      </c>
      <c r="N36" s="71">
        <v>8.796296296296296</v>
      </c>
      <c r="O36" s="77">
        <f t="shared" si="1"/>
        <v>40.74074074074075</v>
      </c>
      <c r="P36" s="34">
        <v>15</v>
      </c>
      <c r="Q36" s="71">
        <v>6.944444444444445</v>
      </c>
      <c r="R36" s="34">
        <v>35</v>
      </c>
      <c r="S36" s="71">
        <v>16.203703703703702</v>
      </c>
      <c r="T36" s="34">
        <v>14</v>
      </c>
      <c r="U36" s="71">
        <v>6.481481481481481</v>
      </c>
      <c r="V36" s="78">
        <f t="shared" si="2"/>
        <v>29.629629629629626</v>
      </c>
      <c r="W36" s="34">
        <v>2</v>
      </c>
      <c r="X36" s="71">
        <v>0.9259259259259258</v>
      </c>
      <c r="Y36" s="34">
        <v>9</v>
      </c>
      <c r="Z36" s="71">
        <v>4.166666666666666</v>
      </c>
      <c r="AA36" s="77">
        <f t="shared" si="3"/>
        <v>5.092592592592592</v>
      </c>
      <c r="AB36" s="34">
        <v>5</v>
      </c>
      <c r="AC36" s="76">
        <v>2.314814814814815</v>
      </c>
      <c r="AD36" s="34"/>
    </row>
    <row r="37" spans="1:30" ht="12.75">
      <c r="A37" s="13" t="s">
        <v>125</v>
      </c>
      <c r="B37" s="13" t="s">
        <v>38</v>
      </c>
      <c r="C37" s="54">
        <f t="shared" si="4"/>
        <v>262</v>
      </c>
      <c r="D37" s="70">
        <v>49</v>
      </c>
      <c r="E37" s="71">
        <v>18.702290076335878</v>
      </c>
      <c r="F37" s="34">
        <v>30</v>
      </c>
      <c r="G37" s="71">
        <v>11.450381679389313</v>
      </c>
      <c r="H37" s="77">
        <f t="shared" si="0"/>
        <v>30.15267175572519</v>
      </c>
      <c r="I37" s="34">
        <v>30</v>
      </c>
      <c r="J37" s="71">
        <v>11.450381679389313</v>
      </c>
      <c r="K37" s="34">
        <v>48</v>
      </c>
      <c r="L37" s="71">
        <v>18.3206106870229</v>
      </c>
      <c r="M37" s="34">
        <v>22</v>
      </c>
      <c r="N37" s="71">
        <v>8.396946564885496</v>
      </c>
      <c r="O37" s="77">
        <f t="shared" si="1"/>
        <v>38.16793893129771</v>
      </c>
      <c r="P37" s="34">
        <v>18</v>
      </c>
      <c r="Q37" s="71">
        <v>6.870229007633588</v>
      </c>
      <c r="R37" s="34">
        <v>23</v>
      </c>
      <c r="S37" s="71">
        <v>8.778625954198473</v>
      </c>
      <c r="T37" s="34">
        <v>10</v>
      </c>
      <c r="U37" s="71">
        <v>3.816793893129771</v>
      </c>
      <c r="V37" s="78">
        <f t="shared" si="2"/>
        <v>19.465648854961835</v>
      </c>
      <c r="W37" s="34">
        <v>5</v>
      </c>
      <c r="X37" s="71">
        <v>1.9083969465648856</v>
      </c>
      <c r="Y37" s="34">
        <v>9</v>
      </c>
      <c r="Z37" s="71">
        <v>3.435114503816794</v>
      </c>
      <c r="AA37" s="77">
        <f t="shared" si="3"/>
        <v>5.34351145038168</v>
      </c>
      <c r="AB37" s="34">
        <v>18</v>
      </c>
      <c r="AC37" s="76">
        <v>6.870229007633588</v>
      </c>
      <c r="AD37" s="34"/>
    </row>
    <row r="38" spans="1:30" ht="12.75">
      <c r="A38" s="13" t="s">
        <v>114</v>
      </c>
      <c r="B38" s="13" t="s">
        <v>39</v>
      </c>
      <c r="C38" s="54">
        <f t="shared" si="4"/>
        <v>14</v>
      </c>
      <c r="D38" s="70">
        <v>13</v>
      </c>
      <c r="E38" s="71">
        <v>92.85714285714286</v>
      </c>
      <c r="F38" s="34">
        <v>1</v>
      </c>
      <c r="G38" s="71">
        <v>7.142857142857142</v>
      </c>
      <c r="H38" s="77">
        <f t="shared" si="0"/>
        <v>100</v>
      </c>
      <c r="I38" s="34">
        <v>0</v>
      </c>
      <c r="J38" s="71">
        <v>0</v>
      </c>
      <c r="K38" s="34">
        <v>0</v>
      </c>
      <c r="L38" s="71">
        <v>0</v>
      </c>
      <c r="M38" s="34">
        <v>0</v>
      </c>
      <c r="N38" s="71">
        <v>0</v>
      </c>
      <c r="O38" s="77">
        <f t="shared" si="1"/>
        <v>0</v>
      </c>
      <c r="P38" s="34">
        <v>0</v>
      </c>
      <c r="Q38" s="71">
        <v>0</v>
      </c>
      <c r="R38" s="34">
        <v>0</v>
      </c>
      <c r="S38" s="71">
        <v>0</v>
      </c>
      <c r="T38" s="34">
        <v>0</v>
      </c>
      <c r="U38" s="71">
        <v>0</v>
      </c>
      <c r="V38" s="78">
        <f t="shared" si="2"/>
        <v>0</v>
      </c>
      <c r="W38" s="34">
        <v>0</v>
      </c>
      <c r="X38" s="71">
        <v>0</v>
      </c>
      <c r="Y38" s="34">
        <v>0</v>
      </c>
      <c r="Z38" s="71">
        <v>0</v>
      </c>
      <c r="AA38" s="77">
        <f t="shared" si="3"/>
        <v>0</v>
      </c>
      <c r="AB38" s="34">
        <v>0</v>
      </c>
      <c r="AC38" s="76">
        <v>0</v>
      </c>
      <c r="AD38" s="34"/>
    </row>
    <row r="39" spans="1:30" ht="12.75">
      <c r="A39" s="13" t="s">
        <v>8</v>
      </c>
      <c r="B39" s="13" t="s">
        <v>8</v>
      </c>
      <c r="C39" s="54">
        <f t="shared" si="4"/>
        <v>577</v>
      </c>
      <c r="D39" s="70">
        <v>152</v>
      </c>
      <c r="E39" s="71">
        <v>26.343154246100518</v>
      </c>
      <c r="F39" s="34">
        <v>80</v>
      </c>
      <c r="G39" s="71">
        <v>13.864818024263432</v>
      </c>
      <c r="H39" s="77">
        <f t="shared" si="0"/>
        <v>40.20797227036395</v>
      </c>
      <c r="I39" s="34">
        <v>74</v>
      </c>
      <c r="J39" s="71">
        <v>12.824956672443674</v>
      </c>
      <c r="K39" s="34">
        <v>92</v>
      </c>
      <c r="L39" s="71">
        <v>15.944540727902945</v>
      </c>
      <c r="M39" s="34">
        <v>62</v>
      </c>
      <c r="N39" s="71">
        <v>10.74523396880416</v>
      </c>
      <c r="O39" s="77">
        <f t="shared" si="1"/>
        <v>39.51473136915078</v>
      </c>
      <c r="P39" s="34">
        <v>27</v>
      </c>
      <c r="Q39" s="71">
        <v>4.679376083188909</v>
      </c>
      <c r="R39" s="34">
        <v>48</v>
      </c>
      <c r="S39" s="71">
        <v>8.31889081455806</v>
      </c>
      <c r="T39" s="34">
        <v>12</v>
      </c>
      <c r="U39" s="71">
        <v>2.079722703639515</v>
      </c>
      <c r="V39" s="78">
        <f t="shared" si="2"/>
        <v>15.077989601386484</v>
      </c>
      <c r="W39" s="34">
        <v>5</v>
      </c>
      <c r="X39" s="71">
        <v>0.8665511265164645</v>
      </c>
      <c r="Y39" s="34">
        <v>15</v>
      </c>
      <c r="Z39" s="71">
        <v>2.5996533795493932</v>
      </c>
      <c r="AA39" s="77">
        <f t="shared" si="3"/>
        <v>3.466204506065858</v>
      </c>
      <c r="AB39" s="34">
        <v>10</v>
      </c>
      <c r="AC39" s="76">
        <v>1.733102253032929</v>
      </c>
      <c r="AD39" s="34"/>
    </row>
    <row r="40" spans="1:30" ht="12.75">
      <c r="A40" s="13" t="s">
        <v>8</v>
      </c>
      <c r="B40" s="13" t="s">
        <v>40</v>
      </c>
      <c r="C40" s="54">
        <f t="shared" si="4"/>
        <v>61</v>
      </c>
      <c r="D40" s="70">
        <v>16</v>
      </c>
      <c r="E40" s="71">
        <v>26.229508196721312</v>
      </c>
      <c r="F40" s="34">
        <v>9</v>
      </c>
      <c r="G40" s="71">
        <v>14.754098360655737</v>
      </c>
      <c r="H40" s="77">
        <f aca="true" t="shared" si="5" ref="H40:H70">G40+E40</f>
        <v>40.98360655737705</v>
      </c>
      <c r="I40" s="34">
        <v>10</v>
      </c>
      <c r="J40" s="71">
        <v>16.39344262295082</v>
      </c>
      <c r="K40" s="34">
        <v>10</v>
      </c>
      <c r="L40" s="71">
        <v>16.39344262295082</v>
      </c>
      <c r="M40" s="34">
        <v>1</v>
      </c>
      <c r="N40" s="71">
        <v>1.639344262295082</v>
      </c>
      <c r="O40" s="77">
        <f aca="true" t="shared" si="6" ref="O40:O70">N40+L40+J40</f>
        <v>34.42622950819672</v>
      </c>
      <c r="P40" s="34">
        <v>5</v>
      </c>
      <c r="Q40" s="71">
        <v>8.19672131147541</v>
      </c>
      <c r="R40" s="34">
        <v>6</v>
      </c>
      <c r="S40" s="71">
        <v>9.836065573770492</v>
      </c>
      <c r="T40" s="34">
        <v>2</v>
      </c>
      <c r="U40" s="71">
        <v>3.278688524590164</v>
      </c>
      <c r="V40" s="78">
        <f aca="true" t="shared" si="7" ref="V40:V70">U40+S40+Q40</f>
        <v>21.311475409836063</v>
      </c>
      <c r="W40" s="34">
        <v>0</v>
      </c>
      <c r="X40" s="71">
        <v>0</v>
      </c>
      <c r="Y40" s="34">
        <v>1</v>
      </c>
      <c r="Z40" s="71">
        <v>1.639344262295082</v>
      </c>
      <c r="AA40" s="77">
        <f aca="true" t="shared" si="8" ref="AA40:AA70">Z40+X40</f>
        <v>1.639344262295082</v>
      </c>
      <c r="AB40" s="34">
        <v>1</v>
      </c>
      <c r="AC40" s="76">
        <v>1.639344262295082</v>
      </c>
      <c r="AD40" s="34"/>
    </row>
    <row r="41" spans="1:30" ht="12.75">
      <c r="A41" s="13" t="s">
        <v>126</v>
      </c>
      <c r="B41" s="13" t="s">
        <v>42</v>
      </c>
      <c r="C41" s="54">
        <f t="shared" si="4"/>
        <v>20</v>
      </c>
      <c r="D41" s="52">
        <v>13</v>
      </c>
      <c r="E41" s="71">
        <v>65</v>
      </c>
      <c r="F41" s="34">
        <v>7</v>
      </c>
      <c r="G41" s="71">
        <v>35</v>
      </c>
      <c r="H41" s="77">
        <f t="shared" si="5"/>
        <v>100</v>
      </c>
      <c r="I41" s="34">
        <v>0</v>
      </c>
      <c r="J41" s="71">
        <v>0</v>
      </c>
      <c r="K41" s="34">
        <v>0</v>
      </c>
      <c r="L41" s="71">
        <v>0</v>
      </c>
      <c r="M41" s="34">
        <v>0</v>
      </c>
      <c r="N41" s="71">
        <v>0</v>
      </c>
      <c r="O41" s="77">
        <f t="shared" si="6"/>
        <v>0</v>
      </c>
      <c r="P41" s="34">
        <v>0</v>
      </c>
      <c r="Q41" s="71">
        <v>0</v>
      </c>
      <c r="R41" s="34">
        <v>0</v>
      </c>
      <c r="S41" s="71">
        <v>0</v>
      </c>
      <c r="T41" s="34">
        <v>0</v>
      </c>
      <c r="U41" s="71">
        <v>0</v>
      </c>
      <c r="V41" s="78">
        <f t="shared" si="7"/>
        <v>0</v>
      </c>
      <c r="W41" s="34">
        <v>0</v>
      </c>
      <c r="X41" s="71">
        <v>0</v>
      </c>
      <c r="Y41" s="34">
        <v>0</v>
      </c>
      <c r="Z41" s="71">
        <v>0</v>
      </c>
      <c r="AA41" s="77">
        <f t="shared" si="8"/>
        <v>0</v>
      </c>
      <c r="AB41" s="34">
        <v>0</v>
      </c>
      <c r="AC41" s="76">
        <v>0</v>
      </c>
      <c r="AD41" s="34"/>
    </row>
    <row r="42" spans="1:30" ht="12.75">
      <c r="A42" s="13" t="s">
        <v>115</v>
      </c>
      <c r="B42" s="13" t="s">
        <v>43</v>
      </c>
      <c r="C42" s="54">
        <f t="shared" si="4"/>
        <v>332</v>
      </c>
      <c r="D42" s="70">
        <v>31</v>
      </c>
      <c r="E42" s="71">
        <v>9.33734939759036</v>
      </c>
      <c r="F42" s="34">
        <v>49</v>
      </c>
      <c r="G42" s="71">
        <v>14.759036144578314</v>
      </c>
      <c r="H42" s="77">
        <f t="shared" si="5"/>
        <v>24.096385542168676</v>
      </c>
      <c r="I42" s="34">
        <v>51</v>
      </c>
      <c r="J42" s="71">
        <v>15.36144578313253</v>
      </c>
      <c r="K42" s="34">
        <v>68</v>
      </c>
      <c r="L42" s="71">
        <v>20.481927710843372</v>
      </c>
      <c r="M42" s="34">
        <v>40</v>
      </c>
      <c r="N42" s="71">
        <v>12.048192771084338</v>
      </c>
      <c r="O42" s="77">
        <f t="shared" si="6"/>
        <v>47.89156626506024</v>
      </c>
      <c r="P42" s="34">
        <v>27</v>
      </c>
      <c r="Q42" s="71">
        <v>8.132530120481928</v>
      </c>
      <c r="R42" s="34">
        <v>22</v>
      </c>
      <c r="S42" s="71">
        <v>6.626506024096386</v>
      </c>
      <c r="T42" s="34">
        <v>6</v>
      </c>
      <c r="U42" s="71">
        <v>1.8072289156626504</v>
      </c>
      <c r="V42" s="78">
        <f t="shared" si="7"/>
        <v>16.566265060240966</v>
      </c>
      <c r="W42" s="34">
        <v>12</v>
      </c>
      <c r="X42" s="71">
        <v>3.614457831325301</v>
      </c>
      <c r="Y42" s="34">
        <v>12</v>
      </c>
      <c r="Z42" s="71">
        <v>3.614457831325301</v>
      </c>
      <c r="AA42" s="77">
        <f t="shared" si="8"/>
        <v>7.228915662650602</v>
      </c>
      <c r="AB42" s="34">
        <v>14</v>
      </c>
      <c r="AC42" s="76">
        <v>4.216867469879518</v>
      </c>
      <c r="AD42" s="34"/>
    </row>
    <row r="43" spans="1:30" ht="12.75">
      <c r="A43" s="13" t="s">
        <v>9</v>
      </c>
      <c r="B43" s="13" t="s">
        <v>44</v>
      </c>
      <c r="C43" s="54">
        <f t="shared" si="4"/>
        <v>36</v>
      </c>
      <c r="D43" s="70">
        <v>4</v>
      </c>
      <c r="E43" s="71">
        <v>11.11111111111111</v>
      </c>
      <c r="F43" s="34">
        <v>7</v>
      </c>
      <c r="G43" s="71">
        <v>19.444444444444446</v>
      </c>
      <c r="H43" s="77">
        <f t="shared" si="5"/>
        <v>30.555555555555557</v>
      </c>
      <c r="I43" s="34">
        <v>4</v>
      </c>
      <c r="J43" s="71">
        <v>11.11111111111111</v>
      </c>
      <c r="K43" s="34">
        <v>7</v>
      </c>
      <c r="L43" s="71">
        <v>19.444444444444446</v>
      </c>
      <c r="M43" s="34">
        <v>5</v>
      </c>
      <c r="N43" s="71">
        <v>13.88888888888889</v>
      </c>
      <c r="O43" s="77">
        <f t="shared" si="6"/>
        <v>44.44444444444444</v>
      </c>
      <c r="P43" s="34">
        <v>1</v>
      </c>
      <c r="Q43" s="71">
        <v>2.7777777777777777</v>
      </c>
      <c r="R43" s="34">
        <v>4</v>
      </c>
      <c r="S43" s="71">
        <v>11.11111111111111</v>
      </c>
      <c r="T43" s="34">
        <v>0</v>
      </c>
      <c r="U43" s="71">
        <v>0</v>
      </c>
      <c r="V43" s="78">
        <f t="shared" si="7"/>
        <v>13.88888888888889</v>
      </c>
      <c r="W43" s="34">
        <v>1</v>
      </c>
      <c r="X43" s="71">
        <v>2.7777777777777777</v>
      </c>
      <c r="Y43" s="34">
        <v>2</v>
      </c>
      <c r="Z43" s="71">
        <v>5.555555555555555</v>
      </c>
      <c r="AA43" s="77">
        <f t="shared" si="8"/>
        <v>8.333333333333332</v>
      </c>
      <c r="AB43" s="34">
        <v>1</v>
      </c>
      <c r="AC43" s="76">
        <v>2.7777777777777777</v>
      </c>
      <c r="AD43" s="34"/>
    </row>
    <row r="44" spans="1:30" ht="12.75">
      <c r="A44" s="13" t="s">
        <v>9</v>
      </c>
      <c r="B44" s="13" t="s">
        <v>46</v>
      </c>
      <c r="C44" s="54">
        <f t="shared" si="4"/>
        <v>811</v>
      </c>
      <c r="D44" s="70">
        <v>72</v>
      </c>
      <c r="E44" s="71">
        <v>8.877928483353884</v>
      </c>
      <c r="F44" s="34">
        <v>87</v>
      </c>
      <c r="G44" s="71">
        <v>10.727496917385944</v>
      </c>
      <c r="H44" s="77">
        <f t="shared" si="5"/>
        <v>19.605425400739826</v>
      </c>
      <c r="I44" s="34">
        <v>97</v>
      </c>
      <c r="J44" s="71">
        <v>11.960542540073984</v>
      </c>
      <c r="K44" s="34">
        <v>155</v>
      </c>
      <c r="L44" s="71">
        <v>19.112207151664613</v>
      </c>
      <c r="M44" s="34">
        <v>114</v>
      </c>
      <c r="N44" s="71">
        <v>14.056720098643648</v>
      </c>
      <c r="O44" s="77">
        <f t="shared" si="6"/>
        <v>45.129469790382245</v>
      </c>
      <c r="P44" s="34">
        <v>68</v>
      </c>
      <c r="Q44" s="71">
        <v>8.384710234278668</v>
      </c>
      <c r="R44" s="34">
        <v>79</v>
      </c>
      <c r="S44" s="71">
        <v>9.741060419235511</v>
      </c>
      <c r="T44" s="34">
        <v>50</v>
      </c>
      <c r="U44" s="71">
        <v>6.165228113440198</v>
      </c>
      <c r="V44" s="78">
        <f t="shared" si="7"/>
        <v>24.290998766954377</v>
      </c>
      <c r="W44" s="34">
        <v>17</v>
      </c>
      <c r="X44" s="71">
        <v>2.096177558569667</v>
      </c>
      <c r="Y44" s="34">
        <v>26</v>
      </c>
      <c r="Z44" s="71">
        <v>3.2059186189889024</v>
      </c>
      <c r="AA44" s="77">
        <f t="shared" si="8"/>
        <v>5.302096177558569</v>
      </c>
      <c r="AB44" s="34">
        <v>46</v>
      </c>
      <c r="AC44" s="76">
        <v>5.6720098643649814</v>
      </c>
      <c r="AD44" s="34"/>
    </row>
    <row r="45" spans="1:30" ht="12.75">
      <c r="A45" s="13" t="s">
        <v>10</v>
      </c>
      <c r="B45" s="13" t="s">
        <v>10</v>
      </c>
      <c r="C45" s="54">
        <f t="shared" si="4"/>
        <v>1176</v>
      </c>
      <c r="D45" s="68">
        <v>201</v>
      </c>
      <c r="E45" s="72">
        <v>17.091836734693878</v>
      </c>
      <c r="F45" s="67">
        <v>138</v>
      </c>
      <c r="G45" s="71">
        <v>11.73469387755102</v>
      </c>
      <c r="H45" s="77">
        <f t="shared" si="5"/>
        <v>28.8265306122449</v>
      </c>
      <c r="I45" s="31">
        <v>125</v>
      </c>
      <c r="J45" s="71">
        <v>10.629251700680271</v>
      </c>
      <c r="K45" s="31">
        <v>183</v>
      </c>
      <c r="L45" s="71">
        <v>15.561224489795919</v>
      </c>
      <c r="M45" s="31">
        <v>103</v>
      </c>
      <c r="N45" s="71">
        <v>8.758503401360544</v>
      </c>
      <c r="O45" s="77">
        <f t="shared" si="6"/>
        <v>34.94897959183673</v>
      </c>
      <c r="P45" s="31">
        <v>111</v>
      </c>
      <c r="Q45" s="71">
        <v>9.438775510204081</v>
      </c>
      <c r="R45" s="31">
        <v>124</v>
      </c>
      <c r="S45" s="71">
        <v>10.54421768707483</v>
      </c>
      <c r="T45" s="31">
        <v>54</v>
      </c>
      <c r="U45" s="71">
        <v>4.591836734693878</v>
      </c>
      <c r="V45" s="78">
        <f t="shared" si="7"/>
        <v>24.57482993197279</v>
      </c>
      <c r="W45" s="31">
        <v>28</v>
      </c>
      <c r="X45" s="71">
        <v>2.380952380952381</v>
      </c>
      <c r="Y45" s="31">
        <v>47</v>
      </c>
      <c r="Z45" s="71">
        <v>3.9965986394557826</v>
      </c>
      <c r="AA45" s="77">
        <f t="shared" si="8"/>
        <v>6.377551020408164</v>
      </c>
      <c r="AB45" s="31">
        <v>62</v>
      </c>
      <c r="AC45" s="76">
        <v>5.272108843537415</v>
      </c>
      <c r="AD45" s="34"/>
    </row>
    <row r="46" spans="1:30" ht="12.75">
      <c r="A46" s="13" t="s">
        <v>127</v>
      </c>
      <c r="B46" s="13" t="s">
        <v>47</v>
      </c>
      <c r="C46" s="54">
        <f t="shared" si="4"/>
        <v>68</v>
      </c>
      <c r="D46" s="70">
        <v>17</v>
      </c>
      <c r="E46" s="71">
        <v>25</v>
      </c>
      <c r="F46" s="34">
        <v>4</v>
      </c>
      <c r="G46" s="71">
        <v>5.88235294117647</v>
      </c>
      <c r="H46" s="77">
        <f t="shared" si="5"/>
        <v>30.88235294117647</v>
      </c>
      <c r="I46" s="66">
        <v>7</v>
      </c>
      <c r="J46" s="71">
        <v>10.294117647058822</v>
      </c>
      <c r="K46" s="34">
        <v>6</v>
      </c>
      <c r="L46" s="71">
        <v>8.823529411764707</v>
      </c>
      <c r="M46" s="34">
        <v>3</v>
      </c>
      <c r="N46" s="71">
        <v>4.411764705882353</v>
      </c>
      <c r="O46" s="77">
        <f t="shared" si="6"/>
        <v>23.529411764705884</v>
      </c>
      <c r="P46" s="34">
        <v>7</v>
      </c>
      <c r="Q46" s="71">
        <v>10.294117647058822</v>
      </c>
      <c r="R46" s="34">
        <v>5</v>
      </c>
      <c r="S46" s="71">
        <v>7.352941176470589</v>
      </c>
      <c r="T46" s="34">
        <v>4</v>
      </c>
      <c r="U46" s="71">
        <v>5.88235294117647</v>
      </c>
      <c r="V46" s="78">
        <f t="shared" si="7"/>
        <v>23.52941176470588</v>
      </c>
      <c r="W46" s="34">
        <v>4</v>
      </c>
      <c r="X46" s="71">
        <v>5.88235294117647</v>
      </c>
      <c r="Y46" s="34">
        <v>5</v>
      </c>
      <c r="Z46" s="71">
        <v>7.352941176470589</v>
      </c>
      <c r="AA46" s="77">
        <f t="shared" si="8"/>
        <v>13.235294117647058</v>
      </c>
      <c r="AB46" s="34">
        <v>6</v>
      </c>
      <c r="AC46" s="76">
        <v>8.823529411764707</v>
      </c>
      <c r="AD46" s="34"/>
    </row>
    <row r="47" spans="1:30" ht="12.75">
      <c r="A47" s="13" t="s">
        <v>127</v>
      </c>
      <c r="B47" s="13" t="s">
        <v>48</v>
      </c>
      <c r="C47" s="54">
        <f t="shared" si="4"/>
        <v>70</v>
      </c>
      <c r="D47" s="70">
        <v>21</v>
      </c>
      <c r="E47" s="71">
        <v>30</v>
      </c>
      <c r="F47" s="34">
        <v>7</v>
      </c>
      <c r="G47" s="71">
        <v>10</v>
      </c>
      <c r="H47" s="77">
        <f t="shared" si="5"/>
        <v>40</v>
      </c>
      <c r="I47" s="34">
        <v>13</v>
      </c>
      <c r="J47" s="71">
        <v>18.571428571428573</v>
      </c>
      <c r="K47" s="34">
        <v>11</v>
      </c>
      <c r="L47" s="71">
        <v>15.714285714285714</v>
      </c>
      <c r="M47" s="34">
        <v>6</v>
      </c>
      <c r="N47" s="71">
        <v>8.571428571428571</v>
      </c>
      <c r="O47" s="77">
        <f t="shared" si="6"/>
        <v>42.85714285714286</v>
      </c>
      <c r="P47" s="34">
        <v>1</v>
      </c>
      <c r="Q47" s="71">
        <v>1.4285714285714286</v>
      </c>
      <c r="R47" s="34">
        <v>5</v>
      </c>
      <c r="S47" s="71">
        <v>7.142857142857142</v>
      </c>
      <c r="T47" s="34">
        <v>2</v>
      </c>
      <c r="U47" s="71">
        <v>2.857142857142857</v>
      </c>
      <c r="V47" s="78">
        <f t="shared" si="7"/>
        <v>11.428571428571429</v>
      </c>
      <c r="W47" s="34">
        <v>2</v>
      </c>
      <c r="X47" s="71">
        <v>2.857142857142857</v>
      </c>
      <c r="Y47" s="34">
        <v>0</v>
      </c>
      <c r="Z47" s="71">
        <v>0</v>
      </c>
      <c r="AA47" s="77">
        <f t="shared" si="8"/>
        <v>2.857142857142857</v>
      </c>
      <c r="AB47" s="34">
        <v>2</v>
      </c>
      <c r="AC47" s="76">
        <v>2.857142857142857</v>
      </c>
      <c r="AD47" s="34"/>
    </row>
    <row r="48" spans="1:30" ht="12.75">
      <c r="A48" s="13" t="s">
        <v>127</v>
      </c>
      <c r="B48" s="13" t="s">
        <v>49</v>
      </c>
      <c r="C48" s="54">
        <f t="shared" si="4"/>
        <v>245</v>
      </c>
      <c r="D48" s="52">
        <v>28</v>
      </c>
      <c r="E48" s="71">
        <v>11.428571428571429</v>
      </c>
      <c r="F48" s="34">
        <v>30</v>
      </c>
      <c r="G48" s="71">
        <v>12.244897959183673</v>
      </c>
      <c r="H48" s="77">
        <f t="shared" si="5"/>
        <v>23.6734693877551</v>
      </c>
      <c r="I48" s="34">
        <v>31</v>
      </c>
      <c r="J48" s="71">
        <v>12.653061224489795</v>
      </c>
      <c r="K48" s="34">
        <v>31</v>
      </c>
      <c r="L48" s="71">
        <v>12.653061224489795</v>
      </c>
      <c r="M48" s="34">
        <v>21</v>
      </c>
      <c r="N48" s="71">
        <v>8.571428571428571</v>
      </c>
      <c r="O48" s="77">
        <f t="shared" si="6"/>
        <v>33.87755102040816</v>
      </c>
      <c r="P48" s="34">
        <v>23</v>
      </c>
      <c r="Q48" s="71">
        <v>9.387755102040817</v>
      </c>
      <c r="R48" s="34">
        <v>21</v>
      </c>
      <c r="S48" s="71">
        <v>8.571428571428571</v>
      </c>
      <c r="T48" s="34">
        <v>18</v>
      </c>
      <c r="U48" s="71">
        <v>7.346938775510205</v>
      </c>
      <c r="V48" s="78">
        <f t="shared" si="7"/>
        <v>25.306122448979593</v>
      </c>
      <c r="W48" s="34">
        <v>9</v>
      </c>
      <c r="X48" s="71">
        <v>3.6734693877551026</v>
      </c>
      <c r="Y48" s="34">
        <v>13</v>
      </c>
      <c r="Z48" s="71">
        <v>5.3061224489795915</v>
      </c>
      <c r="AA48" s="77">
        <f t="shared" si="8"/>
        <v>8.979591836734695</v>
      </c>
      <c r="AB48" s="34">
        <v>20</v>
      </c>
      <c r="AC48" s="76">
        <v>8.16326530612245</v>
      </c>
      <c r="AD48" s="34"/>
    </row>
    <row r="49" spans="1:30" ht="12.75">
      <c r="A49" s="13" t="s">
        <v>127</v>
      </c>
      <c r="B49" s="13" t="s">
        <v>50</v>
      </c>
      <c r="C49" s="54">
        <f t="shared" si="4"/>
        <v>126</v>
      </c>
      <c r="D49" s="70">
        <v>31</v>
      </c>
      <c r="E49" s="71">
        <v>24.6031746031746</v>
      </c>
      <c r="F49" s="34">
        <v>5</v>
      </c>
      <c r="G49" s="71">
        <v>3.968253968253968</v>
      </c>
      <c r="H49" s="77">
        <f t="shared" si="5"/>
        <v>28.57142857142857</v>
      </c>
      <c r="I49" s="34">
        <v>6</v>
      </c>
      <c r="J49" s="71">
        <v>4.761904761904762</v>
      </c>
      <c r="K49" s="34">
        <v>15</v>
      </c>
      <c r="L49" s="71">
        <v>11.904761904761903</v>
      </c>
      <c r="M49" s="34">
        <v>12</v>
      </c>
      <c r="N49" s="71">
        <v>9.523809523809524</v>
      </c>
      <c r="O49" s="77">
        <f t="shared" si="6"/>
        <v>26.19047619047619</v>
      </c>
      <c r="P49" s="34">
        <v>11</v>
      </c>
      <c r="Q49" s="71">
        <v>8.73015873015873</v>
      </c>
      <c r="R49" s="34">
        <v>13</v>
      </c>
      <c r="S49" s="71">
        <v>10.317460317460316</v>
      </c>
      <c r="T49" s="34">
        <v>6</v>
      </c>
      <c r="U49" s="71">
        <v>4.761904761904762</v>
      </c>
      <c r="V49" s="78">
        <f t="shared" si="7"/>
        <v>23.80952380952381</v>
      </c>
      <c r="W49" s="34">
        <v>3</v>
      </c>
      <c r="X49" s="71">
        <v>2.380952380952381</v>
      </c>
      <c r="Y49" s="34">
        <v>11</v>
      </c>
      <c r="Z49" s="71">
        <v>8.73015873015873</v>
      </c>
      <c r="AA49" s="77">
        <f t="shared" si="8"/>
        <v>11.11111111111111</v>
      </c>
      <c r="AB49" s="34">
        <v>13</v>
      </c>
      <c r="AC49" s="76">
        <v>10.317460317460316</v>
      </c>
      <c r="AD49" s="34"/>
    </row>
    <row r="50" spans="1:30" ht="12.75">
      <c r="A50" s="13" t="s">
        <v>127</v>
      </c>
      <c r="B50" s="13" t="s">
        <v>51</v>
      </c>
      <c r="C50" s="54">
        <f t="shared" si="4"/>
        <v>69</v>
      </c>
      <c r="D50" s="70">
        <v>7</v>
      </c>
      <c r="E50" s="71">
        <v>10.144927536231885</v>
      </c>
      <c r="F50" s="34">
        <v>4</v>
      </c>
      <c r="G50" s="71">
        <v>5.797101449275362</v>
      </c>
      <c r="H50" s="77">
        <f t="shared" si="5"/>
        <v>15.942028985507246</v>
      </c>
      <c r="I50" s="34">
        <v>6</v>
      </c>
      <c r="J50" s="71">
        <v>8.695652173913043</v>
      </c>
      <c r="K50" s="34">
        <v>4</v>
      </c>
      <c r="L50" s="71">
        <v>5.797101449275362</v>
      </c>
      <c r="M50" s="34">
        <v>7</v>
      </c>
      <c r="N50" s="71">
        <v>10.144927536231885</v>
      </c>
      <c r="O50" s="77">
        <f t="shared" si="6"/>
        <v>24.63768115942029</v>
      </c>
      <c r="P50" s="34">
        <v>10</v>
      </c>
      <c r="Q50" s="71">
        <v>14.492753623188406</v>
      </c>
      <c r="R50" s="34">
        <v>3</v>
      </c>
      <c r="S50" s="71">
        <v>4.3478260869565215</v>
      </c>
      <c r="T50" s="34">
        <v>5</v>
      </c>
      <c r="U50" s="71">
        <v>7.246376811594203</v>
      </c>
      <c r="V50" s="78">
        <f t="shared" si="7"/>
        <v>26.086956521739133</v>
      </c>
      <c r="W50" s="34">
        <v>2</v>
      </c>
      <c r="X50" s="71">
        <v>2.898550724637681</v>
      </c>
      <c r="Y50" s="34">
        <v>7</v>
      </c>
      <c r="Z50" s="71">
        <v>10.144927536231885</v>
      </c>
      <c r="AA50" s="77">
        <f t="shared" si="8"/>
        <v>13.043478260869566</v>
      </c>
      <c r="AB50" s="34">
        <v>14</v>
      </c>
      <c r="AC50" s="76">
        <v>20.28985507246377</v>
      </c>
      <c r="AD50" s="34"/>
    </row>
    <row r="51" spans="1:30" ht="12.75">
      <c r="A51" s="13" t="s">
        <v>127</v>
      </c>
      <c r="B51" s="13" t="s">
        <v>52</v>
      </c>
      <c r="C51" s="54">
        <f t="shared" si="4"/>
        <v>825</v>
      </c>
      <c r="D51" s="70">
        <v>175</v>
      </c>
      <c r="E51" s="71">
        <v>21.21212121212121</v>
      </c>
      <c r="F51" s="34">
        <v>165</v>
      </c>
      <c r="G51" s="71">
        <v>20</v>
      </c>
      <c r="H51" s="77">
        <f t="shared" si="5"/>
        <v>41.21212121212121</v>
      </c>
      <c r="I51" s="34">
        <v>102</v>
      </c>
      <c r="J51" s="71">
        <v>12.363636363636363</v>
      </c>
      <c r="K51" s="34">
        <v>110</v>
      </c>
      <c r="L51" s="71">
        <v>13.333333333333334</v>
      </c>
      <c r="M51" s="34">
        <v>75</v>
      </c>
      <c r="N51" s="71">
        <v>9.090909090909092</v>
      </c>
      <c r="O51" s="77">
        <f t="shared" si="6"/>
        <v>34.78787878787879</v>
      </c>
      <c r="P51" s="34">
        <v>46</v>
      </c>
      <c r="Q51" s="71">
        <v>5.575757575757575</v>
      </c>
      <c r="R51" s="34">
        <v>42</v>
      </c>
      <c r="S51" s="71">
        <v>5.090909090909091</v>
      </c>
      <c r="T51" s="34">
        <v>38</v>
      </c>
      <c r="U51" s="71">
        <v>4.6060606060606055</v>
      </c>
      <c r="V51" s="78">
        <f t="shared" si="7"/>
        <v>15.27272727272727</v>
      </c>
      <c r="W51" s="34">
        <v>13</v>
      </c>
      <c r="X51" s="71">
        <v>1.575757575757576</v>
      </c>
      <c r="Y51" s="34">
        <v>25</v>
      </c>
      <c r="Z51" s="71">
        <v>3.0303030303030303</v>
      </c>
      <c r="AA51" s="77">
        <f t="shared" si="8"/>
        <v>4.606060606060606</v>
      </c>
      <c r="AB51" s="34">
        <v>34</v>
      </c>
      <c r="AC51" s="76">
        <v>4.121212121212121</v>
      </c>
      <c r="AD51" s="31"/>
    </row>
    <row r="52" spans="1:30" ht="12.75">
      <c r="A52" s="13" t="s">
        <v>11</v>
      </c>
      <c r="B52" s="13" t="s">
        <v>11</v>
      </c>
      <c r="C52" s="54">
        <f t="shared" si="4"/>
        <v>5</v>
      </c>
      <c r="D52" s="52">
        <v>2</v>
      </c>
      <c r="E52" s="71">
        <v>40</v>
      </c>
      <c r="F52" s="34">
        <v>1</v>
      </c>
      <c r="G52" s="71">
        <v>20</v>
      </c>
      <c r="H52" s="77">
        <f t="shared" si="5"/>
        <v>60</v>
      </c>
      <c r="I52" s="34">
        <v>0</v>
      </c>
      <c r="J52" s="71">
        <v>0</v>
      </c>
      <c r="K52" s="34">
        <v>1</v>
      </c>
      <c r="L52" s="71">
        <v>20</v>
      </c>
      <c r="M52" s="34">
        <v>0</v>
      </c>
      <c r="N52" s="71">
        <v>0</v>
      </c>
      <c r="O52" s="77">
        <f t="shared" si="6"/>
        <v>20</v>
      </c>
      <c r="P52" s="34">
        <v>1</v>
      </c>
      <c r="Q52" s="71">
        <v>20</v>
      </c>
      <c r="R52" s="34">
        <v>0</v>
      </c>
      <c r="S52" s="71">
        <v>0</v>
      </c>
      <c r="T52" s="34">
        <v>0</v>
      </c>
      <c r="U52" s="71">
        <v>0</v>
      </c>
      <c r="V52" s="78">
        <f t="shared" si="7"/>
        <v>20</v>
      </c>
      <c r="W52" s="34">
        <v>0</v>
      </c>
      <c r="X52" s="71">
        <v>0</v>
      </c>
      <c r="Y52" s="34">
        <v>0</v>
      </c>
      <c r="Z52" s="71">
        <v>0</v>
      </c>
      <c r="AA52" s="77">
        <f t="shared" si="8"/>
        <v>0</v>
      </c>
      <c r="AB52" s="34">
        <v>0</v>
      </c>
      <c r="AC52" s="76">
        <v>0</v>
      </c>
      <c r="AD52" s="34"/>
    </row>
    <row r="53" spans="1:30" ht="12.75">
      <c r="A53" s="13" t="s">
        <v>116</v>
      </c>
      <c r="B53" s="13" t="s">
        <v>53</v>
      </c>
      <c r="C53" s="54">
        <f t="shared" si="4"/>
        <v>181</v>
      </c>
      <c r="D53" s="70">
        <v>47</v>
      </c>
      <c r="E53" s="71">
        <v>25.96685082872928</v>
      </c>
      <c r="F53" s="34">
        <v>39</v>
      </c>
      <c r="G53" s="71">
        <v>21.54696132596685</v>
      </c>
      <c r="H53" s="77">
        <f t="shared" si="5"/>
        <v>47.51381215469613</v>
      </c>
      <c r="I53" s="34">
        <v>16</v>
      </c>
      <c r="J53" s="71">
        <v>8.83977900552486</v>
      </c>
      <c r="K53" s="34">
        <v>28</v>
      </c>
      <c r="L53" s="71">
        <v>15.469613259668508</v>
      </c>
      <c r="M53" s="34">
        <v>15</v>
      </c>
      <c r="N53" s="71">
        <v>8.287292817679557</v>
      </c>
      <c r="O53" s="77">
        <f t="shared" si="6"/>
        <v>32.59668508287292</v>
      </c>
      <c r="P53" s="34">
        <v>12</v>
      </c>
      <c r="Q53" s="71">
        <v>6.629834254143646</v>
      </c>
      <c r="R53" s="34">
        <v>8</v>
      </c>
      <c r="S53" s="71">
        <v>4.41988950276243</v>
      </c>
      <c r="T53" s="34">
        <v>0</v>
      </c>
      <c r="U53" s="71">
        <v>0</v>
      </c>
      <c r="V53" s="78">
        <f t="shared" si="7"/>
        <v>11.049723756906076</v>
      </c>
      <c r="W53" s="34">
        <v>5</v>
      </c>
      <c r="X53" s="71">
        <v>2.7624309392265194</v>
      </c>
      <c r="Y53" s="34">
        <v>4</v>
      </c>
      <c r="Z53" s="71">
        <v>2.209944751381215</v>
      </c>
      <c r="AA53" s="77">
        <f t="shared" si="8"/>
        <v>4.972375690607734</v>
      </c>
      <c r="AB53" s="34">
        <v>7</v>
      </c>
      <c r="AC53" s="76">
        <v>3.867403314917127</v>
      </c>
      <c r="AD53" s="34"/>
    </row>
    <row r="54" spans="1:30" ht="12.75">
      <c r="A54" s="13" t="s">
        <v>116</v>
      </c>
      <c r="B54" s="13" t="s">
        <v>54</v>
      </c>
      <c r="C54" s="54">
        <f t="shared" si="4"/>
        <v>302</v>
      </c>
      <c r="D54" s="70">
        <v>246</v>
      </c>
      <c r="E54" s="71">
        <v>81.45695364238411</v>
      </c>
      <c r="F54" s="34">
        <v>30</v>
      </c>
      <c r="G54" s="71">
        <v>9.933774834437086</v>
      </c>
      <c r="H54" s="77">
        <f t="shared" si="5"/>
        <v>91.3907284768212</v>
      </c>
      <c r="I54" s="34">
        <v>7</v>
      </c>
      <c r="J54" s="71">
        <v>2.3178807947019866</v>
      </c>
      <c r="K54" s="34">
        <v>5</v>
      </c>
      <c r="L54" s="71">
        <v>1.6556291390728477</v>
      </c>
      <c r="M54" s="34">
        <v>1</v>
      </c>
      <c r="N54" s="71">
        <v>0.33112582781456956</v>
      </c>
      <c r="O54" s="77">
        <f t="shared" si="6"/>
        <v>4.304635761589404</v>
      </c>
      <c r="P54" s="34">
        <v>3</v>
      </c>
      <c r="Q54" s="71">
        <v>0.9933774834437087</v>
      </c>
      <c r="R54" s="34">
        <v>6</v>
      </c>
      <c r="S54" s="71">
        <v>1.9867549668874174</v>
      </c>
      <c r="T54" s="34">
        <v>1</v>
      </c>
      <c r="U54" s="71">
        <v>0.33112582781456956</v>
      </c>
      <c r="V54" s="78">
        <f t="shared" si="7"/>
        <v>3.311258278145696</v>
      </c>
      <c r="W54" s="34">
        <v>0</v>
      </c>
      <c r="X54" s="71">
        <v>0</v>
      </c>
      <c r="Y54" s="34">
        <v>1</v>
      </c>
      <c r="Z54" s="71">
        <v>0.33112582781456956</v>
      </c>
      <c r="AA54" s="77">
        <f t="shared" si="8"/>
        <v>0.33112582781456956</v>
      </c>
      <c r="AB54" s="34">
        <v>2</v>
      </c>
      <c r="AC54" s="76">
        <v>0.6622516556291391</v>
      </c>
      <c r="AD54" s="34"/>
    </row>
    <row r="55" spans="1:30" ht="12.75">
      <c r="A55" s="13" t="s">
        <v>116</v>
      </c>
      <c r="B55" s="13" t="s">
        <v>128</v>
      </c>
      <c r="C55" s="54">
        <f t="shared" si="4"/>
        <v>45</v>
      </c>
      <c r="D55" s="70">
        <v>30</v>
      </c>
      <c r="E55" s="71">
        <v>66.66666666666666</v>
      </c>
      <c r="F55" s="34">
        <v>1</v>
      </c>
      <c r="G55" s="71">
        <v>2.2222222222222223</v>
      </c>
      <c r="H55" s="77">
        <f t="shared" si="5"/>
        <v>68.88888888888889</v>
      </c>
      <c r="I55" s="34">
        <v>4</v>
      </c>
      <c r="J55" s="71">
        <v>8.88888888888889</v>
      </c>
      <c r="K55" s="34">
        <v>8</v>
      </c>
      <c r="L55" s="71">
        <v>17.77777777777778</v>
      </c>
      <c r="M55" s="34">
        <v>1</v>
      </c>
      <c r="N55" s="71">
        <v>2.2222222222222223</v>
      </c>
      <c r="O55" s="77">
        <f t="shared" si="6"/>
        <v>28.88888888888889</v>
      </c>
      <c r="P55" s="34">
        <v>0</v>
      </c>
      <c r="Q55" s="71">
        <v>0</v>
      </c>
      <c r="R55" s="34">
        <v>1</v>
      </c>
      <c r="S55" s="71">
        <v>2.2222222222222223</v>
      </c>
      <c r="T55" s="34">
        <v>0</v>
      </c>
      <c r="U55" s="71">
        <v>0</v>
      </c>
      <c r="V55" s="78">
        <f t="shared" si="7"/>
        <v>2.2222222222222223</v>
      </c>
      <c r="W55" s="34">
        <v>0</v>
      </c>
      <c r="X55" s="71">
        <v>0</v>
      </c>
      <c r="Y55" s="34">
        <v>0</v>
      </c>
      <c r="Z55" s="71">
        <v>0</v>
      </c>
      <c r="AA55" s="77">
        <f t="shared" si="8"/>
        <v>0</v>
      </c>
      <c r="AB55" s="34">
        <v>0</v>
      </c>
      <c r="AC55" s="76">
        <v>0</v>
      </c>
      <c r="AD55" s="34"/>
    </row>
    <row r="56" spans="1:30" ht="12.75">
      <c r="A56" s="13" t="s">
        <v>116</v>
      </c>
      <c r="B56" s="13" t="s">
        <v>55</v>
      </c>
      <c r="C56" s="54">
        <f t="shared" si="4"/>
        <v>103</v>
      </c>
      <c r="D56" s="70">
        <v>18</v>
      </c>
      <c r="E56" s="71">
        <v>17.475728155339805</v>
      </c>
      <c r="F56" s="34">
        <v>9</v>
      </c>
      <c r="G56" s="71">
        <v>8.737864077669903</v>
      </c>
      <c r="H56" s="77">
        <f t="shared" si="5"/>
        <v>26.213592233009706</v>
      </c>
      <c r="I56" s="34">
        <v>10</v>
      </c>
      <c r="J56" s="71">
        <v>9.70873786407767</v>
      </c>
      <c r="K56" s="34">
        <v>6</v>
      </c>
      <c r="L56" s="71">
        <v>5.825242718446602</v>
      </c>
      <c r="M56" s="34">
        <v>7</v>
      </c>
      <c r="N56" s="71">
        <v>6.796116504854369</v>
      </c>
      <c r="O56" s="77">
        <f t="shared" si="6"/>
        <v>22.33009708737864</v>
      </c>
      <c r="P56" s="34">
        <v>10</v>
      </c>
      <c r="Q56" s="71">
        <v>9.70873786407767</v>
      </c>
      <c r="R56" s="34">
        <v>15</v>
      </c>
      <c r="S56" s="71">
        <v>14.563106796116504</v>
      </c>
      <c r="T56" s="34">
        <v>5</v>
      </c>
      <c r="U56" s="71">
        <v>4.854368932038835</v>
      </c>
      <c r="V56" s="78">
        <f t="shared" si="7"/>
        <v>29.126213592233007</v>
      </c>
      <c r="W56" s="34">
        <v>8</v>
      </c>
      <c r="X56" s="71">
        <v>7.766990291262135</v>
      </c>
      <c r="Y56" s="34">
        <v>10</v>
      </c>
      <c r="Z56" s="71">
        <v>9.70873786407767</v>
      </c>
      <c r="AA56" s="77">
        <f t="shared" si="8"/>
        <v>17.475728155339805</v>
      </c>
      <c r="AB56" s="34">
        <v>5</v>
      </c>
      <c r="AC56" s="76">
        <v>4.854368932038835</v>
      </c>
      <c r="AD56" s="34"/>
    </row>
    <row r="57" spans="1:30" ht="12.75">
      <c r="A57" s="13" t="s">
        <v>12</v>
      </c>
      <c r="B57" s="13" t="s">
        <v>12</v>
      </c>
      <c r="C57" s="54">
        <f t="shared" si="4"/>
        <v>77</v>
      </c>
      <c r="D57" s="70">
        <v>45</v>
      </c>
      <c r="E57" s="71">
        <v>58.44155844155844</v>
      </c>
      <c r="F57" s="34">
        <v>15</v>
      </c>
      <c r="G57" s="71">
        <v>19.480519480519483</v>
      </c>
      <c r="H57" s="77">
        <f t="shared" si="5"/>
        <v>77.92207792207793</v>
      </c>
      <c r="I57" s="34">
        <v>2</v>
      </c>
      <c r="J57" s="71">
        <v>2.5974025974025974</v>
      </c>
      <c r="K57" s="34">
        <v>8</v>
      </c>
      <c r="L57" s="71">
        <v>10.38961038961039</v>
      </c>
      <c r="M57" s="34">
        <v>4</v>
      </c>
      <c r="N57" s="71">
        <v>5.194805194805195</v>
      </c>
      <c r="O57" s="77">
        <f t="shared" si="6"/>
        <v>18.18181818181818</v>
      </c>
      <c r="P57" s="34">
        <v>1</v>
      </c>
      <c r="Q57" s="71">
        <v>1.2987012987012987</v>
      </c>
      <c r="R57" s="34">
        <v>0</v>
      </c>
      <c r="S57" s="71">
        <v>0</v>
      </c>
      <c r="T57" s="34">
        <v>0</v>
      </c>
      <c r="U57" s="71">
        <v>0</v>
      </c>
      <c r="V57" s="78">
        <f t="shared" si="7"/>
        <v>1.2987012987012987</v>
      </c>
      <c r="W57" s="34">
        <v>1</v>
      </c>
      <c r="X57" s="71">
        <v>1.2987012987012987</v>
      </c>
      <c r="Y57" s="34">
        <v>0</v>
      </c>
      <c r="Z57" s="71">
        <v>0</v>
      </c>
      <c r="AA57" s="77">
        <f t="shared" si="8"/>
        <v>1.2987012987012987</v>
      </c>
      <c r="AB57" s="34">
        <v>1</v>
      </c>
      <c r="AC57" s="76">
        <v>1.2987012987012987</v>
      </c>
      <c r="AD57" s="34"/>
    </row>
    <row r="58" spans="1:30" ht="12.75">
      <c r="A58" s="13" t="s">
        <v>13</v>
      </c>
      <c r="B58" s="13" t="s">
        <v>13</v>
      </c>
      <c r="C58" s="54">
        <f t="shared" si="4"/>
        <v>250</v>
      </c>
      <c r="D58" s="70">
        <v>58</v>
      </c>
      <c r="E58" s="71">
        <v>23.200000000000003</v>
      </c>
      <c r="F58" s="34">
        <v>38</v>
      </c>
      <c r="G58" s="71">
        <v>15.2</v>
      </c>
      <c r="H58" s="77">
        <f t="shared" si="5"/>
        <v>38.400000000000006</v>
      </c>
      <c r="I58" s="34">
        <v>38</v>
      </c>
      <c r="J58" s="71">
        <v>15.2</v>
      </c>
      <c r="K58" s="34">
        <v>47</v>
      </c>
      <c r="L58" s="71">
        <v>18.8</v>
      </c>
      <c r="M58" s="34">
        <v>22</v>
      </c>
      <c r="N58" s="71">
        <v>8.799999999999999</v>
      </c>
      <c r="O58" s="77">
        <f t="shared" si="6"/>
        <v>42.8</v>
      </c>
      <c r="P58" s="34">
        <v>7</v>
      </c>
      <c r="Q58" s="71">
        <v>2.8</v>
      </c>
      <c r="R58" s="34">
        <v>19</v>
      </c>
      <c r="S58" s="71">
        <v>7.6</v>
      </c>
      <c r="T58" s="34">
        <v>2</v>
      </c>
      <c r="U58" s="71">
        <v>0.8</v>
      </c>
      <c r="V58" s="78">
        <f t="shared" si="7"/>
        <v>11.2</v>
      </c>
      <c r="W58" s="34">
        <v>0</v>
      </c>
      <c r="X58" s="71">
        <v>0</v>
      </c>
      <c r="Y58" s="34">
        <v>9</v>
      </c>
      <c r="Z58" s="71">
        <v>3.5999999999999996</v>
      </c>
      <c r="AA58" s="77">
        <f t="shared" si="8"/>
        <v>3.5999999999999996</v>
      </c>
      <c r="AB58" s="34">
        <v>10</v>
      </c>
      <c r="AC58" s="76">
        <v>4</v>
      </c>
      <c r="AD58" s="34"/>
    </row>
    <row r="59" spans="1:30" ht="12.75">
      <c r="A59" s="13" t="s">
        <v>14</v>
      </c>
      <c r="B59" s="13" t="s">
        <v>57</v>
      </c>
      <c r="C59" s="54">
        <f t="shared" si="4"/>
        <v>3</v>
      </c>
      <c r="D59" s="52">
        <v>3</v>
      </c>
      <c r="E59" s="71">
        <v>100</v>
      </c>
      <c r="F59" s="34">
        <v>0</v>
      </c>
      <c r="G59" s="71">
        <v>0</v>
      </c>
      <c r="H59" s="77">
        <f t="shared" si="5"/>
        <v>100</v>
      </c>
      <c r="I59" s="34">
        <v>0</v>
      </c>
      <c r="J59" s="71">
        <v>0</v>
      </c>
      <c r="K59" s="34">
        <v>0</v>
      </c>
      <c r="L59" s="71">
        <v>0</v>
      </c>
      <c r="M59" s="34">
        <v>0</v>
      </c>
      <c r="N59" s="71">
        <v>0</v>
      </c>
      <c r="O59" s="77">
        <f t="shared" si="6"/>
        <v>0</v>
      </c>
      <c r="P59" s="34">
        <v>0</v>
      </c>
      <c r="Q59" s="71">
        <v>0</v>
      </c>
      <c r="R59" s="34">
        <v>0</v>
      </c>
      <c r="S59" s="71">
        <v>0</v>
      </c>
      <c r="T59" s="34">
        <v>0</v>
      </c>
      <c r="U59" s="71">
        <v>0</v>
      </c>
      <c r="V59" s="78">
        <f t="shared" si="7"/>
        <v>0</v>
      </c>
      <c r="W59" s="34">
        <v>0</v>
      </c>
      <c r="X59" s="71">
        <v>0</v>
      </c>
      <c r="Y59" s="34">
        <v>0</v>
      </c>
      <c r="Z59" s="71">
        <v>0</v>
      </c>
      <c r="AA59" s="77">
        <f t="shared" si="8"/>
        <v>0</v>
      </c>
      <c r="AB59" s="34">
        <v>0</v>
      </c>
      <c r="AC59" s="76">
        <v>0</v>
      </c>
      <c r="AD59" s="34"/>
    </row>
    <row r="60" spans="1:30" ht="12.75">
      <c r="A60" s="13" t="s">
        <v>14</v>
      </c>
      <c r="B60" s="13" t="s">
        <v>56</v>
      </c>
      <c r="C60" s="54">
        <f t="shared" si="4"/>
        <v>669</v>
      </c>
      <c r="D60" s="70">
        <v>73</v>
      </c>
      <c r="E60" s="71">
        <v>10.911808669656203</v>
      </c>
      <c r="F60" s="34">
        <v>75</v>
      </c>
      <c r="G60" s="71">
        <v>11.210762331838566</v>
      </c>
      <c r="H60" s="77">
        <f t="shared" si="5"/>
        <v>22.12257100149477</v>
      </c>
      <c r="I60" s="34">
        <v>75</v>
      </c>
      <c r="J60" s="71">
        <v>11.210762331838566</v>
      </c>
      <c r="K60" s="34">
        <v>122</v>
      </c>
      <c r="L60" s="71">
        <v>18.236173393124066</v>
      </c>
      <c r="M60" s="34">
        <v>81</v>
      </c>
      <c r="N60" s="71">
        <v>12.10762331838565</v>
      </c>
      <c r="O60" s="77">
        <f t="shared" si="6"/>
        <v>41.554559043348284</v>
      </c>
      <c r="P60" s="34">
        <v>61</v>
      </c>
      <c r="Q60" s="71">
        <v>9.118086696562033</v>
      </c>
      <c r="R60" s="34">
        <v>81</v>
      </c>
      <c r="S60" s="71">
        <v>12.10762331838565</v>
      </c>
      <c r="T60" s="34">
        <v>27</v>
      </c>
      <c r="U60" s="71">
        <v>4.0358744394618835</v>
      </c>
      <c r="V60" s="78">
        <f t="shared" si="7"/>
        <v>25.261584454409565</v>
      </c>
      <c r="W60" s="34">
        <v>20</v>
      </c>
      <c r="X60" s="71">
        <v>2.9895366218236172</v>
      </c>
      <c r="Y60" s="34">
        <v>26</v>
      </c>
      <c r="Z60" s="71">
        <v>3.8863976083707024</v>
      </c>
      <c r="AA60" s="77">
        <f t="shared" si="8"/>
        <v>6.87593423019432</v>
      </c>
      <c r="AB60" s="34">
        <v>28</v>
      </c>
      <c r="AC60" s="76">
        <v>4.185351270553064</v>
      </c>
      <c r="AD60" s="34"/>
    </row>
    <row r="61" spans="1:30" ht="12.75">
      <c r="A61" s="13" t="s">
        <v>15</v>
      </c>
      <c r="B61" s="13" t="s">
        <v>15</v>
      </c>
      <c r="C61" s="54">
        <f t="shared" si="4"/>
        <v>1068</v>
      </c>
      <c r="D61" s="70">
        <v>181</v>
      </c>
      <c r="E61" s="71">
        <v>16.94756554307116</v>
      </c>
      <c r="F61" s="34">
        <v>143</v>
      </c>
      <c r="G61" s="71">
        <v>13.389513108614231</v>
      </c>
      <c r="H61" s="77">
        <f t="shared" si="5"/>
        <v>30.337078651685392</v>
      </c>
      <c r="I61" s="34">
        <v>115</v>
      </c>
      <c r="J61" s="71">
        <v>10.767790262172285</v>
      </c>
      <c r="K61" s="34">
        <v>167</v>
      </c>
      <c r="L61" s="71">
        <v>15.636704119850187</v>
      </c>
      <c r="M61" s="34">
        <v>105</v>
      </c>
      <c r="N61" s="71">
        <v>9.831460674157304</v>
      </c>
      <c r="O61" s="77">
        <f t="shared" si="6"/>
        <v>36.235955056179776</v>
      </c>
      <c r="P61" s="34">
        <v>79</v>
      </c>
      <c r="Q61" s="71">
        <v>7.397003745318352</v>
      </c>
      <c r="R61" s="34">
        <v>92</v>
      </c>
      <c r="S61" s="71">
        <v>8.614232209737828</v>
      </c>
      <c r="T61" s="34">
        <v>49</v>
      </c>
      <c r="U61" s="71">
        <v>4.588014981273409</v>
      </c>
      <c r="V61" s="78">
        <f t="shared" si="7"/>
        <v>20.59925093632959</v>
      </c>
      <c r="W61" s="34">
        <v>31</v>
      </c>
      <c r="X61" s="71">
        <v>2.902621722846442</v>
      </c>
      <c r="Y61" s="34">
        <v>49</v>
      </c>
      <c r="Z61" s="71">
        <v>4.588014981273409</v>
      </c>
      <c r="AA61" s="77">
        <f t="shared" si="8"/>
        <v>7.490636704119851</v>
      </c>
      <c r="AB61" s="34">
        <v>57</v>
      </c>
      <c r="AC61" s="76">
        <v>5.337078651685393</v>
      </c>
      <c r="AD61" s="34"/>
    </row>
    <row r="62" spans="1:30" ht="12.75">
      <c r="A62" s="13" t="s">
        <v>129</v>
      </c>
      <c r="B62" s="13" t="s">
        <v>58</v>
      </c>
      <c r="C62" s="54">
        <f t="shared" si="4"/>
        <v>196</v>
      </c>
      <c r="D62" s="70">
        <v>21</v>
      </c>
      <c r="E62" s="71">
        <v>10.714285714285714</v>
      </c>
      <c r="F62" s="34">
        <v>22</v>
      </c>
      <c r="G62" s="71">
        <v>11.224489795918368</v>
      </c>
      <c r="H62" s="77">
        <f t="shared" si="5"/>
        <v>21.93877551020408</v>
      </c>
      <c r="I62" s="34">
        <v>25</v>
      </c>
      <c r="J62" s="71">
        <v>12.755102040816327</v>
      </c>
      <c r="K62" s="34">
        <v>28</v>
      </c>
      <c r="L62" s="71">
        <v>14.285714285714285</v>
      </c>
      <c r="M62" s="34">
        <v>31</v>
      </c>
      <c r="N62" s="71">
        <v>15.816326530612246</v>
      </c>
      <c r="O62" s="77">
        <f t="shared" si="6"/>
        <v>42.857142857142854</v>
      </c>
      <c r="P62" s="34">
        <v>20</v>
      </c>
      <c r="Q62" s="71">
        <v>10.204081632653061</v>
      </c>
      <c r="R62" s="34">
        <v>17</v>
      </c>
      <c r="S62" s="71">
        <v>8.673469387755102</v>
      </c>
      <c r="T62" s="34">
        <v>10</v>
      </c>
      <c r="U62" s="71">
        <v>5.1020408163265305</v>
      </c>
      <c r="V62" s="78">
        <f t="shared" si="7"/>
        <v>23.97959183673469</v>
      </c>
      <c r="W62" s="34">
        <v>10</v>
      </c>
      <c r="X62" s="71">
        <v>5.1020408163265305</v>
      </c>
      <c r="Y62" s="34">
        <v>7</v>
      </c>
      <c r="Z62" s="71">
        <v>3.571428571428571</v>
      </c>
      <c r="AA62" s="77">
        <f t="shared" si="8"/>
        <v>8.673469387755102</v>
      </c>
      <c r="AB62" s="34">
        <v>5</v>
      </c>
      <c r="AC62" s="76">
        <v>2.5510204081632653</v>
      </c>
      <c r="AD62" s="34"/>
    </row>
    <row r="63" spans="1:30" ht="12.75">
      <c r="A63" s="13" t="s">
        <v>129</v>
      </c>
      <c r="B63" s="13" t="s">
        <v>59</v>
      </c>
      <c r="C63" s="54">
        <f t="shared" si="4"/>
        <v>495</v>
      </c>
      <c r="D63" s="70">
        <v>117</v>
      </c>
      <c r="E63" s="71">
        <v>23.636363636363637</v>
      </c>
      <c r="F63" s="34">
        <v>51</v>
      </c>
      <c r="G63" s="71">
        <v>10.303030303030303</v>
      </c>
      <c r="H63" s="77">
        <f t="shared" si="5"/>
        <v>33.93939393939394</v>
      </c>
      <c r="I63" s="34">
        <v>44</v>
      </c>
      <c r="J63" s="71">
        <v>8.88888888888889</v>
      </c>
      <c r="K63" s="34">
        <v>139</v>
      </c>
      <c r="L63" s="71">
        <v>28.08080808080808</v>
      </c>
      <c r="M63" s="34">
        <v>29</v>
      </c>
      <c r="N63" s="71">
        <v>5.858585858585859</v>
      </c>
      <c r="O63" s="77">
        <f t="shared" si="6"/>
        <v>42.82828282828282</v>
      </c>
      <c r="P63" s="34">
        <v>26</v>
      </c>
      <c r="Q63" s="71">
        <v>5.252525252525253</v>
      </c>
      <c r="R63" s="34">
        <v>37</v>
      </c>
      <c r="S63" s="71">
        <v>7.474747474747474</v>
      </c>
      <c r="T63" s="34">
        <v>18</v>
      </c>
      <c r="U63" s="71">
        <v>3.6363636363636362</v>
      </c>
      <c r="V63" s="78">
        <f t="shared" si="7"/>
        <v>16.363636363636363</v>
      </c>
      <c r="W63" s="34">
        <v>11</v>
      </c>
      <c r="X63" s="71">
        <v>2.2222222222222223</v>
      </c>
      <c r="Y63" s="34">
        <v>7</v>
      </c>
      <c r="Z63" s="71">
        <v>1.4141414141414141</v>
      </c>
      <c r="AA63" s="77">
        <f t="shared" si="8"/>
        <v>3.6363636363636367</v>
      </c>
      <c r="AB63" s="34">
        <v>16</v>
      </c>
      <c r="AC63" s="76">
        <v>3.2323232323232323</v>
      </c>
      <c r="AD63" s="34"/>
    </row>
    <row r="64" spans="1:30" ht="12.75">
      <c r="A64" s="13" t="s">
        <v>16</v>
      </c>
      <c r="B64" s="13" t="s">
        <v>60</v>
      </c>
      <c r="C64" s="54">
        <f t="shared" si="4"/>
        <v>4</v>
      </c>
      <c r="D64" s="70">
        <v>3</v>
      </c>
      <c r="E64" s="71">
        <v>75</v>
      </c>
      <c r="F64" s="34">
        <v>0</v>
      </c>
      <c r="G64" s="71">
        <v>0</v>
      </c>
      <c r="H64" s="77">
        <f t="shared" si="5"/>
        <v>75</v>
      </c>
      <c r="I64" s="34">
        <v>0</v>
      </c>
      <c r="J64" s="71">
        <v>0</v>
      </c>
      <c r="K64" s="34">
        <v>0</v>
      </c>
      <c r="L64" s="71">
        <v>0</v>
      </c>
      <c r="M64" s="34">
        <v>0</v>
      </c>
      <c r="N64" s="71">
        <v>0</v>
      </c>
      <c r="O64" s="77">
        <f t="shared" si="6"/>
        <v>0</v>
      </c>
      <c r="P64" s="34">
        <v>0</v>
      </c>
      <c r="Q64" s="71">
        <v>0</v>
      </c>
      <c r="R64" s="34">
        <v>0</v>
      </c>
      <c r="S64" s="71">
        <v>0</v>
      </c>
      <c r="T64" s="34">
        <v>0</v>
      </c>
      <c r="U64" s="71">
        <v>0</v>
      </c>
      <c r="V64" s="78">
        <f t="shared" si="7"/>
        <v>0</v>
      </c>
      <c r="W64" s="34">
        <v>0</v>
      </c>
      <c r="X64" s="71">
        <v>0</v>
      </c>
      <c r="Y64" s="34">
        <v>0</v>
      </c>
      <c r="Z64" s="71">
        <v>0</v>
      </c>
      <c r="AA64" s="77">
        <f t="shared" si="8"/>
        <v>0</v>
      </c>
      <c r="AB64" s="34">
        <v>1</v>
      </c>
      <c r="AC64" s="76">
        <v>25</v>
      </c>
      <c r="AD64" s="34"/>
    </row>
    <row r="65" spans="1:30" ht="12.75">
      <c r="A65" s="13" t="s">
        <v>16</v>
      </c>
      <c r="B65" s="13" t="s">
        <v>61</v>
      </c>
      <c r="C65" s="54">
        <f t="shared" si="4"/>
        <v>505</v>
      </c>
      <c r="D65" s="52">
        <v>164</v>
      </c>
      <c r="E65" s="71">
        <v>32.475247524752476</v>
      </c>
      <c r="F65" s="34">
        <v>98</v>
      </c>
      <c r="G65" s="71">
        <v>19.405940594059405</v>
      </c>
      <c r="H65" s="77">
        <f t="shared" si="5"/>
        <v>51.88118811881188</v>
      </c>
      <c r="I65" s="34">
        <v>61</v>
      </c>
      <c r="J65" s="71">
        <v>12.07920792079208</v>
      </c>
      <c r="K65" s="34">
        <v>49</v>
      </c>
      <c r="L65" s="71">
        <v>9.702970297029703</v>
      </c>
      <c r="M65" s="34">
        <v>52</v>
      </c>
      <c r="N65" s="71">
        <v>10.297029702970297</v>
      </c>
      <c r="O65" s="77">
        <f t="shared" si="6"/>
        <v>32.07920792079208</v>
      </c>
      <c r="P65" s="34">
        <v>20</v>
      </c>
      <c r="Q65" s="71">
        <v>3.9603960396039604</v>
      </c>
      <c r="R65" s="34">
        <v>15</v>
      </c>
      <c r="S65" s="71">
        <v>2.9702970297029703</v>
      </c>
      <c r="T65" s="34">
        <v>17</v>
      </c>
      <c r="U65" s="71">
        <v>3.3663366336633667</v>
      </c>
      <c r="V65" s="78">
        <f t="shared" si="7"/>
        <v>10.297029702970297</v>
      </c>
      <c r="W65" s="34">
        <v>8</v>
      </c>
      <c r="X65" s="71">
        <v>1.5841584158415842</v>
      </c>
      <c r="Y65" s="34">
        <v>11</v>
      </c>
      <c r="Z65" s="71">
        <v>2.178217821782178</v>
      </c>
      <c r="AA65" s="77">
        <f t="shared" si="8"/>
        <v>3.762376237623762</v>
      </c>
      <c r="AB65" s="34">
        <v>10</v>
      </c>
      <c r="AC65" s="76">
        <v>1.9801980198019802</v>
      </c>
      <c r="AD65" s="34"/>
    </row>
    <row r="66" spans="1:30" ht="12.75">
      <c r="A66" s="13"/>
      <c r="B66" s="13" t="s">
        <v>22</v>
      </c>
      <c r="C66" s="54">
        <f t="shared" si="4"/>
        <v>939</v>
      </c>
      <c r="D66" s="70">
        <v>221</v>
      </c>
      <c r="E66" s="71">
        <v>23.535676251331203</v>
      </c>
      <c r="F66" s="34">
        <v>174</v>
      </c>
      <c r="G66" s="71">
        <v>18.53035143769968</v>
      </c>
      <c r="H66" s="77">
        <f t="shared" si="5"/>
        <v>42.06602768903088</v>
      </c>
      <c r="I66" s="34">
        <v>144</v>
      </c>
      <c r="J66" s="71">
        <v>15.335463258785943</v>
      </c>
      <c r="K66" s="34">
        <v>152</v>
      </c>
      <c r="L66" s="71">
        <v>16.187433439829608</v>
      </c>
      <c r="M66" s="34">
        <v>73</v>
      </c>
      <c r="N66" s="71">
        <v>7.77422790202343</v>
      </c>
      <c r="O66" s="77">
        <f t="shared" si="6"/>
        <v>39.29712460063898</v>
      </c>
      <c r="P66" s="34">
        <v>50</v>
      </c>
      <c r="Q66" s="71">
        <v>5.324813631522897</v>
      </c>
      <c r="R66" s="34">
        <v>44</v>
      </c>
      <c r="S66" s="71">
        <v>4.685835995740149</v>
      </c>
      <c r="T66" s="34">
        <v>25</v>
      </c>
      <c r="U66" s="71">
        <v>2.6624068157614484</v>
      </c>
      <c r="V66" s="78">
        <f t="shared" si="7"/>
        <v>12.673056443024494</v>
      </c>
      <c r="W66" s="34">
        <v>11</v>
      </c>
      <c r="X66" s="71">
        <v>1.1714589989350372</v>
      </c>
      <c r="Y66" s="34">
        <v>12</v>
      </c>
      <c r="Z66" s="71">
        <v>1.2779552715654952</v>
      </c>
      <c r="AA66" s="77">
        <f t="shared" si="8"/>
        <v>2.449414270500532</v>
      </c>
      <c r="AB66" s="34">
        <v>33</v>
      </c>
      <c r="AC66" s="76">
        <v>3.5143769968051117</v>
      </c>
      <c r="AD66" s="34"/>
    </row>
    <row r="67" spans="1:30" ht="12.75">
      <c r="A67" s="13"/>
      <c r="B67" s="13" t="s">
        <v>25</v>
      </c>
      <c r="C67" s="54">
        <f t="shared" si="4"/>
        <v>36</v>
      </c>
      <c r="D67" s="70">
        <v>23</v>
      </c>
      <c r="E67" s="71">
        <v>63.888888888888886</v>
      </c>
      <c r="F67" s="34">
        <v>10</v>
      </c>
      <c r="G67" s="71">
        <v>27.77777777777778</v>
      </c>
      <c r="H67" s="77">
        <f t="shared" si="5"/>
        <v>91.66666666666666</v>
      </c>
      <c r="I67" s="34">
        <v>1</v>
      </c>
      <c r="J67" s="71">
        <v>2.7777777777777777</v>
      </c>
      <c r="K67" s="34">
        <v>2</v>
      </c>
      <c r="L67" s="71">
        <v>5.555555555555555</v>
      </c>
      <c r="M67" s="34">
        <v>0</v>
      </c>
      <c r="N67" s="71">
        <v>0</v>
      </c>
      <c r="O67" s="77">
        <f t="shared" si="6"/>
        <v>8.333333333333332</v>
      </c>
      <c r="P67" s="34">
        <v>0</v>
      </c>
      <c r="Q67" s="71">
        <v>0</v>
      </c>
      <c r="R67" s="34">
        <v>0</v>
      </c>
      <c r="S67" s="71">
        <v>0</v>
      </c>
      <c r="T67" s="34">
        <v>0</v>
      </c>
      <c r="U67" s="71">
        <v>0</v>
      </c>
      <c r="V67" s="78">
        <f t="shared" si="7"/>
        <v>0</v>
      </c>
      <c r="W67" s="34">
        <v>0</v>
      </c>
      <c r="X67" s="71">
        <v>0</v>
      </c>
      <c r="Y67" s="34">
        <v>0</v>
      </c>
      <c r="Z67" s="71">
        <v>0</v>
      </c>
      <c r="AA67" s="77">
        <f t="shared" si="8"/>
        <v>0</v>
      </c>
      <c r="AB67" s="34">
        <v>0</v>
      </c>
      <c r="AC67" s="76">
        <v>0</v>
      </c>
      <c r="AD67" s="34"/>
    </row>
    <row r="68" spans="1:30" ht="12.75">
      <c r="A68" s="13"/>
      <c r="B68" s="13" t="s">
        <v>41</v>
      </c>
      <c r="C68" s="54">
        <f t="shared" si="4"/>
        <v>68</v>
      </c>
      <c r="D68" s="70">
        <v>18</v>
      </c>
      <c r="E68" s="71">
        <v>26.47058823529412</v>
      </c>
      <c r="F68" s="34">
        <v>14</v>
      </c>
      <c r="G68" s="71">
        <v>20.588235294117645</v>
      </c>
      <c r="H68" s="77">
        <f t="shared" si="5"/>
        <v>47.05882352941177</v>
      </c>
      <c r="I68" s="34">
        <v>10</v>
      </c>
      <c r="J68" s="71">
        <v>14.705882352941178</v>
      </c>
      <c r="K68" s="34">
        <v>7</v>
      </c>
      <c r="L68" s="71">
        <v>10.294117647058822</v>
      </c>
      <c r="M68" s="34">
        <v>9</v>
      </c>
      <c r="N68" s="71">
        <v>13.23529411764706</v>
      </c>
      <c r="O68" s="77">
        <f t="shared" si="6"/>
        <v>38.23529411764706</v>
      </c>
      <c r="P68" s="34">
        <v>2</v>
      </c>
      <c r="Q68" s="71">
        <v>2.941176470588235</v>
      </c>
      <c r="R68" s="34">
        <v>4</v>
      </c>
      <c r="S68" s="71">
        <v>5.88235294117647</v>
      </c>
      <c r="T68" s="34">
        <v>2</v>
      </c>
      <c r="U68" s="71">
        <v>2.941176470588235</v>
      </c>
      <c r="V68" s="78">
        <f t="shared" si="7"/>
        <v>11.76470588235294</v>
      </c>
      <c r="W68" s="34">
        <v>0</v>
      </c>
      <c r="X68" s="71">
        <v>0</v>
      </c>
      <c r="Y68" s="34">
        <v>0</v>
      </c>
      <c r="Z68" s="71">
        <v>0</v>
      </c>
      <c r="AA68" s="77">
        <f t="shared" si="8"/>
        <v>0</v>
      </c>
      <c r="AB68" s="34">
        <v>2</v>
      </c>
      <c r="AC68" s="76">
        <v>2.941176470588235</v>
      </c>
      <c r="AD68" s="34"/>
    </row>
    <row r="69" spans="1:30" ht="12.75">
      <c r="A69" s="13"/>
      <c r="B69" s="13" t="s">
        <v>23</v>
      </c>
      <c r="C69" s="54">
        <f t="shared" si="4"/>
        <v>37</v>
      </c>
      <c r="D69" s="52">
        <v>35</v>
      </c>
      <c r="E69" s="71">
        <v>94.5945945945946</v>
      </c>
      <c r="F69" s="34">
        <v>1</v>
      </c>
      <c r="G69" s="71">
        <v>2.7027027027027026</v>
      </c>
      <c r="H69" s="77">
        <f t="shared" si="5"/>
        <v>97.2972972972973</v>
      </c>
      <c r="I69" s="34">
        <v>0</v>
      </c>
      <c r="J69" s="71">
        <v>0</v>
      </c>
      <c r="K69" s="34">
        <v>1</v>
      </c>
      <c r="L69" s="71">
        <v>2.7027027027027026</v>
      </c>
      <c r="M69" s="34">
        <v>0</v>
      </c>
      <c r="N69" s="71">
        <v>0</v>
      </c>
      <c r="O69" s="77">
        <f t="shared" si="6"/>
        <v>2.7027027027027026</v>
      </c>
      <c r="P69" s="34">
        <v>0</v>
      </c>
      <c r="Q69" s="71">
        <v>0</v>
      </c>
      <c r="R69" s="34">
        <v>0</v>
      </c>
      <c r="S69" s="71">
        <v>0</v>
      </c>
      <c r="T69" s="34">
        <v>0</v>
      </c>
      <c r="U69" s="71">
        <v>0</v>
      </c>
      <c r="V69" s="78">
        <f t="shared" si="7"/>
        <v>0</v>
      </c>
      <c r="W69" s="34">
        <v>0</v>
      </c>
      <c r="X69" s="71">
        <v>0</v>
      </c>
      <c r="Y69" s="34">
        <v>0</v>
      </c>
      <c r="Z69" s="71">
        <v>0</v>
      </c>
      <c r="AA69" s="77">
        <f t="shared" si="8"/>
        <v>0</v>
      </c>
      <c r="AB69" s="34">
        <v>0</v>
      </c>
      <c r="AC69" s="76">
        <v>0</v>
      </c>
      <c r="AD69" s="34"/>
    </row>
    <row r="70" spans="1:30" ht="12.75">
      <c r="A70" s="13"/>
      <c r="B70" s="13" t="s">
        <v>36</v>
      </c>
      <c r="C70" s="54">
        <f t="shared" si="4"/>
        <v>42</v>
      </c>
      <c r="D70" s="34">
        <v>6</v>
      </c>
      <c r="E70" s="81">
        <v>14.285714285714285</v>
      </c>
      <c r="F70" s="34">
        <v>7</v>
      </c>
      <c r="G70" s="81">
        <v>16.666666666666664</v>
      </c>
      <c r="H70" s="82">
        <f t="shared" si="5"/>
        <v>30.95238095238095</v>
      </c>
      <c r="I70" s="34">
        <v>8</v>
      </c>
      <c r="J70" s="81">
        <v>19.047619047619047</v>
      </c>
      <c r="K70" s="34">
        <v>5</v>
      </c>
      <c r="L70" s="81">
        <v>11.904761904761903</v>
      </c>
      <c r="M70" s="34">
        <v>4</v>
      </c>
      <c r="N70" s="81">
        <v>9.523809523809524</v>
      </c>
      <c r="O70" s="82">
        <f t="shared" si="6"/>
        <v>40.476190476190474</v>
      </c>
      <c r="P70" s="34">
        <v>3</v>
      </c>
      <c r="Q70" s="81">
        <v>7.142857142857142</v>
      </c>
      <c r="R70" s="34">
        <v>5</v>
      </c>
      <c r="S70" s="81">
        <v>11.904761904761903</v>
      </c>
      <c r="T70" s="34">
        <v>0</v>
      </c>
      <c r="U70" s="81">
        <v>0</v>
      </c>
      <c r="V70" s="83">
        <f t="shared" si="7"/>
        <v>19.047619047619044</v>
      </c>
      <c r="W70" s="34">
        <v>0</v>
      </c>
      <c r="X70" s="81">
        <v>0</v>
      </c>
      <c r="Y70" s="34">
        <v>2</v>
      </c>
      <c r="Z70" s="81">
        <v>4.761904761904762</v>
      </c>
      <c r="AA70" s="82">
        <f t="shared" si="8"/>
        <v>4.761904761904762</v>
      </c>
      <c r="AB70" s="34">
        <v>2</v>
      </c>
      <c r="AC70" s="80">
        <v>4.761904761904762</v>
      </c>
      <c r="AD70" s="34"/>
    </row>
    <row r="71" spans="1:30" ht="13.5" thickBot="1">
      <c r="A71" s="14" t="s">
        <v>62</v>
      </c>
      <c r="B71" s="14"/>
      <c r="C71" s="59">
        <f>SUM(C8:C70)</f>
        <v>18337</v>
      </c>
      <c r="D71" s="59">
        <f>SUM(D8:D70)</f>
        <v>4377</v>
      </c>
      <c r="E71" s="109">
        <f>(D71/C71)</f>
        <v>0.23869771500245404</v>
      </c>
      <c r="F71" s="59">
        <f>SUM(F8:F70)</f>
        <v>2547</v>
      </c>
      <c r="G71" s="109">
        <f>(F71/C71)</f>
        <v>0.13889949282870698</v>
      </c>
      <c r="H71" s="109">
        <f>(E71+G71)</f>
        <v>0.377597207831161</v>
      </c>
      <c r="I71" s="59">
        <f>SUM(I8:I70)</f>
        <v>2095</v>
      </c>
      <c r="J71" s="109">
        <f>(I71/C71)</f>
        <v>0.11424987729726782</v>
      </c>
      <c r="K71" s="59">
        <f>SUM(K8:K70)</f>
        <v>2787</v>
      </c>
      <c r="L71" s="109">
        <f>(K71/C71)</f>
        <v>0.15198778426132956</v>
      </c>
      <c r="M71" s="59">
        <f>SUM(M8:M70)</f>
        <v>1612</v>
      </c>
      <c r="N71" s="109">
        <f>(M71/C71)</f>
        <v>0.08790969078911491</v>
      </c>
      <c r="O71" s="109">
        <f>(J71+L71+N71)</f>
        <v>0.35414735234771233</v>
      </c>
      <c r="P71" s="59">
        <f>SUM(P8:P70)</f>
        <v>1195</v>
      </c>
      <c r="Q71" s="109">
        <f>(P71/C71)</f>
        <v>0.0651687844249332</v>
      </c>
      <c r="R71" s="59">
        <f>SUM(R8:R70)</f>
        <v>1349</v>
      </c>
      <c r="S71" s="109">
        <f>(R71/C71)</f>
        <v>0.073567104760866</v>
      </c>
      <c r="T71" s="59">
        <f>SUM(T8:T70)</f>
        <v>679</v>
      </c>
      <c r="U71" s="109">
        <f>(T71/C71)</f>
        <v>0.03702895784479468</v>
      </c>
      <c r="V71" s="109">
        <f>(Q71+S71+U71)</f>
        <v>0.1757648470305939</v>
      </c>
      <c r="W71" s="59">
        <f>SUM(W8:W70)</f>
        <v>403</v>
      </c>
      <c r="X71" s="109">
        <f>(W71/C71)</f>
        <v>0.021977422697278728</v>
      </c>
      <c r="Y71" s="59">
        <f>SUM(Y8:Y70)</f>
        <v>579</v>
      </c>
      <c r="Z71" s="109">
        <f>(Y71/C71)</f>
        <v>0.03157550308120194</v>
      </c>
      <c r="AA71" s="109">
        <f>(X71+Z71)</f>
        <v>0.05355292577848067</v>
      </c>
      <c r="AB71" s="59">
        <f>SUM(AB8:AB70)</f>
        <v>714</v>
      </c>
      <c r="AC71" s="109">
        <f>(AB71/C71)</f>
        <v>0.03893766701205213</v>
      </c>
      <c r="AD71" s="59"/>
    </row>
    <row r="72" ht="13.5" thickTop="1">
      <c r="C72">
        <f>SUM(C67:C71)</f>
        <v>18520</v>
      </c>
    </row>
    <row r="73" ht="12.75">
      <c r="C73">
        <f>C66+C72</f>
        <v>19459</v>
      </c>
    </row>
    <row r="74" spans="1:31" ht="12.75">
      <c r="A74" s="113" t="s">
        <v>99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2"/>
    </row>
    <row r="75" spans="1:30" s="1" customFormat="1" ht="12">
      <c r="A75" s="7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7"/>
      <c r="Z75" s="7"/>
      <c r="AA75" s="7"/>
      <c r="AB75" s="7"/>
      <c r="AC75" s="7"/>
      <c r="AD75" s="8"/>
    </row>
    <row r="76" spans="1:30" ht="13.5" thickBot="1">
      <c r="A76" s="17" t="s">
        <v>100</v>
      </c>
      <c r="B76" s="17"/>
      <c r="C76" s="18" t="s">
        <v>75</v>
      </c>
      <c r="D76" s="18" t="s">
        <v>76</v>
      </c>
      <c r="E76" s="18" t="s">
        <v>77</v>
      </c>
      <c r="F76" s="18" t="s">
        <v>63</v>
      </c>
      <c r="G76" s="18" t="s">
        <v>78</v>
      </c>
      <c r="H76" s="19" t="s">
        <v>79</v>
      </c>
      <c r="I76" s="18" t="s">
        <v>64</v>
      </c>
      <c r="J76" s="18" t="s">
        <v>80</v>
      </c>
      <c r="K76" s="18" t="s">
        <v>65</v>
      </c>
      <c r="L76" s="18" t="s">
        <v>81</v>
      </c>
      <c r="M76" s="18" t="s">
        <v>66</v>
      </c>
      <c r="N76" s="18" t="s">
        <v>82</v>
      </c>
      <c r="O76" s="19" t="s">
        <v>83</v>
      </c>
      <c r="P76" s="18" t="s">
        <v>67</v>
      </c>
      <c r="Q76" s="18" t="s">
        <v>84</v>
      </c>
      <c r="R76" s="18" t="s">
        <v>68</v>
      </c>
      <c r="S76" s="18" t="s">
        <v>85</v>
      </c>
      <c r="T76" s="18" t="s">
        <v>69</v>
      </c>
      <c r="U76" s="18" t="s">
        <v>86</v>
      </c>
      <c r="V76" s="19" t="s">
        <v>87</v>
      </c>
      <c r="W76" s="18" t="s">
        <v>70</v>
      </c>
      <c r="X76" s="18" t="s">
        <v>88</v>
      </c>
      <c r="Y76" s="18" t="s">
        <v>71</v>
      </c>
      <c r="Z76" s="18" t="s">
        <v>89</v>
      </c>
      <c r="AA76" s="19" t="s">
        <v>90</v>
      </c>
      <c r="AB76" s="18" t="s">
        <v>72</v>
      </c>
      <c r="AC76" s="19" t="s">
        <v>91</v>
      </c>
      <c r="AD76" s="20" t="s">
        <v>0</v>
      </c>
    </row>
    <row r="77" spans="1:31" ht="13.5" thickTop="1">
      <c r="A77" s="21" t="s">
        <v>94</v>
      </c>
      <c r="B77" s="22"/>
      <c r="C77" s="16">
        <v>16126</v>
      </c>
      <c r="D77" s="16">
        <v>3468</v>
      </c>
      <c r="E77" s="35">
        <f>D77/C77</f>
        <v>0.2150564306089545</v>
      </c>
      <c r="F77" s="16">
        <v>2047</v>
      </c>
      <c r="G77" s="35">
        <f>F77/C77</f>
        <v>0.12693786431849188</v>
      </c>
      <c r="H77" s="36">
        <v>0.35</v>
      </c>
      <c r="I77" s="16">
        <v>1925</v>
      </c>
      <c r="J77" s="35">
        <f>I77/C77</f>
        <v>0.11937244201909959</v>
      </c>
      <c r="K77" s="16">
        <v>2549</v>
      </c>
      <c r="L77" s="35">
        <f>K77/C77</f>
        <v>0.15806771673074538</v>
      </c>
      <c r="M77" s="16">
        <v>1512</v>
      </c>
      <c r="N77" s="35">
        <f>M77/C77</f>
        <v>0.09376162718591095</v>
      </c>
      <c r="O77" s="33">
        <v>0.37</v>
      </c>
      <c r="P77" s="16">
        <v>1124</v>
      </c>
      <c r="Q77" s="35">
        <f>P77/C77</f>
        <v>0.06970110380751582</v>
      </c>
      <c r="R77" s="16">
        <v>1284</v>
      </c>
      <c r="S77" s="35">
        <f>R77/C77</f>
        <v>0.07962296911819422</v>
      </c>
      <c r="T77" s="16">
        <v>688</v>
      </c>
      <c r="U77" s="35">
        <f>T77/C77</f>
        <v>0.04266402083591715</v>
      </c>
      <c r="V77" s="33">
        <v>0.19</v>
      </c>
      <c r="W77" s="16">
        <v>314</v>
      </c>
      <c r="X77" s="35">
        <f>W77/C77</f>
        <v>0.019471660672206376</v>
      </c>
      <c r="Y77" s="16">
        <v>519</v>
      </c>
      <c r="Z77" s="35">
        <f>Y77/C77</f>
        <v>0.03218405060151308</v>
      </c>
      <c r="AA77" s="56">
        <v>0.05205590439538181</v>
      </c>
      <c r="AB77" s="16">
        <v>696</v>
      </c>
      <c r="AC77" s="56">
        <f>AB77/C77</f>
        <v>0.043160114101451076</v>
      </c>
      <c r="AD77" s="16">
        <v>592</v>
      </c>
      <c r="AE77" s="2"/>
    </row>
    <row r="78" spans="1:31" ht="12.75">
      <c r="A78" s="11" t="s">
        <v>95</v>
      </c>
      <c r="B78" s="10"/>
      <c r="C78" s="58">
        <v>1894</v>
      </c>
      <c r="D78" s="12">
        <v>418</v>
      </c>
      <c r="E78" s="35">
        <f>D78/C78</f>
        <v>0.22069693769799367</v>
      </c>
      <c r="F78" s="12">
        <v>232</v>
      </c>
      <c r="G78" s="35">
        <f>F78/C78</f>
        <v>0.12249208025343189</v>
      </c>
      <c r="H78" s="36">
        <v>0.34</v>
      </c>
      <c r="I78" s="12">
        <v>326</v>
      </c>
      <c r="J78" s="35">
        <f>I78/C78</f>
        <v>0.17212249208025343</v>
      </c>
      <c r="K78" s="12">
        <v>329</v>
      </c>
      <c r="L78" s="35">
        <f>K78/C78</f>
        <v>0.1737064413938754</v>
      </c>
      <c r="M78" s="12">
        <v>201</v>
      </c>
      <c r="N78" s="35">
        <f>M78/C78</f>
        <v>0.1061246040126716</v>
      </c>
      <c r="O78" s="33">
        <v>0.45</v>
      </c>
      <c r="P78" s="12">
        <v>141</v>
      </c>
      <c r="Q78" s="35">
        <f>P78/C78</f>
        <v>0.07444561774023231</v>
      </c>
      <c r="R78" s="12">
        <v>119</v>
      </c>
      <c r="S78" s="32">
        <v>0.05613425925925926</v>
      </c>
      <c r="T78" s="12">
        <v>52</v>
      </c>
      <c r="U78" s="35">
        <f>T78/C78</f>
        <v>0.027455121436114043</v>
      </c>
      <c r="V78" s="33">
        <v>0.16</v>
      </c>
      <c r="W78" s="12">
        <v>25</v>
      </c>
      <c r="X78" s="32">
        <v>0.02012018094659375</v>
      </c>
      <c r="Y78" s="12">
        <v>23</v>
      </c>
      <c r="Z78" s="32">
        <v>0.01099537037037037</v>
      </c>
      <c r="AA78" s="33">
        <v>0.03</v>
      </c>
      <c r="AB78" s="12">
        <v>28</v>
      </c>
      <c r="AC78" s="56">
        <f>AB78/C78</f>
        <v>0.014783526927138331</v>
      </c>
      <c r="AD78" s="12">
        <v>32</v>
      </c>
      <c r="AE78" s="2"/>
    </row>
    <row r="79" spans="1:31" ht="12.75">
      <c r="A79" s="11" t="s">
        <v>96</v>
      </c>
      <c r="B79" s="10"/>
      <c r="C79" s="58">
        <v>343</v>
      </c>
      <c r="D79" s="12">
        <v>213</v>
      </c>
      <c r="E79" s="35">
        <f>D79/C79</f>
        <v>0.6209912536443148</v>
      </c>
      <c r="F79" s="12">
        <v>53</v>
      </c>
      <c r="G79" s="35">
        <f>F79/C79</f>
        <v>0.15451895043731778</v>
      </c>
      <c r="H79" s="36">
        <v>0.77</v>
      </c>
      <c r="I79" s="12">
        <v>36</v>
      </c>
      <c r="J79" s="35">
        <f>I79/C79</f>
        <v>0.10495626822157435</v>
      </c>
      <c r="K79" s="12">
        <v>19</v>
      </c>
      <c r="L79" s="35">
        <f>K79/C79</f>
        <v>0.05539358600583091</v>
      </c>
      <c r="M79" s="12">
        <v>6</v>
      </c>
      <c r="N79" s="35">
        <f>M79/C79</f>
        <v>0.01749271137026239</v>
      </c>
      <c r="O79" s="33">
        <v>0.18</v>
      </c>
      <c r="P79" s="12">
        <v>2</v>
      </c>
      <c r="Q79" s="35">
        <f>P79/C79</f>
        <v>0.0058309037900874635</v>
      </c>
      <c r="R79" s="12">
        <v>6</v>
      </c>
      <c r="S79" s="32">
        <v>0.0056657223796034</v>
      </c>
      <c r="T79" s="12">
        <v>3</v>
      </c>
      <c r="U79" s="35">
        <f>T79/C79</f>
        <v>0.008746355685131196</v>
      </c>
      <c r="V79" s="33">
        <v>0.028328611898016998</v>
      </c>
      <c r="W79" s="12">
        <v>0</v>
      </c>
      <c r="X79" s="32">
        <v>0.02012018094659375</v>
      </c>
      <c r="Y79" s="12">
        <v>3</v>
      </c>
      <c r="Z79" s="32">
        <v>0.014164305949008499</v>
      </c>
      <c r="AA79" s="33">
        <v>0.03</v>
      </c>
      <c r="AB79" s="12">
        <v>2</v>
      </c>
      <c r="AC79" s="56">
        <f>AB79/C79</f>
        <v>0.0058309037900874635</v>
      </c>
      <c r="AD79" s="12">
        <v>4</v>
      </c>
      <c r="AE79" s="2"/>
    </row>
  </sheetData>
  <sheetProtection/>
  <mergeCells count="5">
    <mergeCell ref="A1:AD1"/>
    <mergeCell ref="A2:AD2"/>
    <mergeCell ref="A4:AD4"/>
    <mergeCell ref="A74:AD74"/>
    <mergeCell ref="B75:X7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AA19" sqref="AA19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7.140625" style="0" customWidth="1"/>
    <col min="4" max="7" width="5.8515625" style="0" customWidth="1"/>
    <col min="8" max="8" width="7.57421875" style="0" customWidth="1"/>
    <col min="9" max="26" width="5.8515625" style="0" customWidth="1"/>
    <col min="27" max="27" width="7.00390625" style="0" customWidth="1"/>
    <col min="28" max="28" width="5.8515625" style="0" customWidth="1"/>
  </cols>
  <sheetData>
    <row r="1" spans="1:31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47"/>
      <c r="AD1" s="47"/>
      <c r="AE1" s="47"/>
    </row>
    <row r="2" spans="1:31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46"/>
      <c r="AD2" s="46"/>
      <c r="AE2" s="46"/>
    </row>
    <row r="3" spans="1:31" ht="18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9"/>
      <c r="T3" s="49"/>
      <c r="U3" s="5"/>
      <c r="V3" s="5"/>
      <c r="W3" s="5"/>
      <c r="X3" s="5"/>
      <c r="Y3" s="3"/>
      <c r="Z3" s="3"/>
      <c r="AA3" s="3"/>
      <c r="AB3" s="3"/>
      <c r="AC3" s="3"/>
      <c r="AD3" s="3"/>
      <c r="AE3" s="3"/>
    </row>
    <row r="4" spans="1:31" ht="12.75">
      <c r="A4" s="112" t="s">
        <v>131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48"/>
      <c r="AD4" s="48"/>
      <c r="AE4" s="48"/>
    </row>
    <row r="5" spans="1:3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0"/>
      <c r="T5" s="50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0"/>
      <c r="T6" s="50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8" ht="12.75">
      <c r="A7" s="24" t="s">
        <v>100</v>
      </c>
      <c r="B7" s="24" t="s">
        <v>74</v>
      </c>
      <c r="C7" s="25" t="s">
        <v>109</v>
      </c>
      <c r="D7" s="25" t="s">
        <v>76</v>
      </c>
      <c r="E7" s="25" t="s">
        <v>77</v>
      </c>
      <c r="F7" s="25" t="s">
        <v>63</v>
      </c>
      <c r="G7" s="25" t="s">
        <v>78</v>
      </c>
      <c r="H7" s="9" t="s">
        <v>79</v>
      </c>
      <c r="I7" s="25" t="s">
        <v>64</v>
      </c>
      <c r="J7" s="25" t="s">
        <v>80</v>
      </c>
      <c r="K7" s="25" t="s">
        <v>65</v>
      </c>
      <c r="L7" s="25" t="s">
        <v>81</v>
      </c>
      <c r="M7" s="25" t="s">
        <v>66</v>
      </c>
      <c r="N7" s="25" t="s">
        <v>82</v>
      </c>
      <c r="O7" s="9" t="s">
        <v>110</v>
      </c>
      <c r="P7" s="25" t="s">
        <v>67</v>
      </c>
      <c r="Q7" s="25" t="s">
        <v>84</v>
      </c>
      <c r="R7" s="25" t="s">
        <v>68</v>
      </c>
      <c r="S7" s="25" t="s">
        <v>85</v>
      </c>
      <c r="T7" s="25" t="s">
        <v>69</v>
      </c>
      <c r="U7" s="25" t="s">
        <v>86</v>
      </c>
      <c r="V7" s="9" t="s">
        <v>87</v>
      </c>
      <c r="W7" s="25" t="s">
        <v>71</v>
      </c>
      <c r="X7" s="25" t="s">
        <v>89</v>
      </c>
      <c r="Y7" s="9" t="s">
        <v>90</v>
      </c>
      <c r="Z7" s="25" t="s">
        <v>72</v>
      </c>
      <c r="AA7" s="9" t="s">
        <v>91</v>
      </c>
      <c r="AB7" s="25" t="s">
        <v>0</v>
      </c>
    </row>
    <row r="8" spans="1:28" ht="12.75">
      <c r="A8" s="27" t="s">
        <v>96</v>
      </c>
      <c r="B8" s="27" t="s">
        <v>103</v>
      </c>
      <c r="C8" s="38">
        <f>D8+F8+I8+K8+M8+P8+R8+T8+W8+Z8</f>
        <v>218</v>
      </c>
      <c r="D8" s="38">
        <v>165</v>
      </c>
      <c r="E8" s="84">
        <v>75.69</v>
      </c>
      <c r="F8" s="38">
        <v>32</v>
      </c>
      <c r="G8" s="84">
        <v>14.68</v>
      </c>
      <c r="H8" s="87">
        <f>G8+E8</f>
        <v>90.37</v>
      </c>
      <c r="I8" s="38">
        <v>9</v>
      </c>
      <c r="J8" s="84">
        <v>4.13</v>
      </c>
      <c r="K8" s="38">
        <v>9</v>
      </c>
      <c r="L8" s="84">
        <v>4.13</v>
      </c>
      <c r="M8" s="38">
        <v>0</v>
      </c>
      <c r="N8" s="84">
        <v>0</v>
      </c>
      <c r="O8" s="88">
        <f>N8+L8+J8</f>
        <v>8.26</v>
      </c>
      <c r="P8" s="38">
        <v>0</v>
      </c>
      <c r="Q8" s="84">
        <v>0</v>
      </c>
      <c r="R8" s="38">
        <v>0</v>
      </c>
      <c r="S8" s="84">
        <v>0</v>
      </c>
      <c r="T8" s="38">
        <v>0</v>
      </c>
      <c r="U8" s="84">
        <v>0</v>
      </c>
      <c r="V8" s="88">
        <f>U8+S8+Q8</f>
        <v>0</v>
      </c>
      <c r="W8" s="38">
        <v>1</v>
      </c>
      <c r="X8" s="84">
        <v>0.46</v>
      </c>
      <c r="Y8" s="89">
        <f>X8</f>
        <v>0.46</v>
      </c>
      <c r="Z8" s="38">
        <v>2</v>
      </c>
      <c r="AA8" s="86">
        <v>0.9174311926605505</v>
      </c>
      <c r="AB8" s="38"/>
    </row>
    <row r="9" spans="1:28" ht="12.75">
      <c r="A9" s="27" t="s">
        <v>96</v>
      </c>
      <c r="B9" s="27" t="s">
        <v>106</v>
      </c>
      <c r="C9" s="38">
        <f aca="true" t="shared" si="0" ref="C9:C18">D9+F9+I9+K9+M9+P9+R9+T9+W9+Z9</f>
        <v>56</v>
      </c>
      <c r="D9" s="38">
        <v>53</v>
      </c>
      <c r="E9" s="84">
        <v>94.64</v>
      </c>
      <c r="F9" s="38">
        <v>2</v>
      </c>
      <c r="G9" s="84">
        <v>3.57</v>
      </c>
      <c r="H9" s="87">
        <f aca="true" t="shared" si="1" ref="H9:H18">G9+E9</f>
        <v>98.21</v>
      </c>
      <c r="I9" s="38">
        <v>0</v>
      </c>
      <c r="J9" s="84">
        <v>0</v>
      </c>
      <c r="K9" s="38">
        <v>1</v>
      </c>
      <c r="L9" s="84">
        <v>1.79</v>
      </c>
      <c r="M9" s="38">
        <v>0</v>
      </c>
      <c r="N9" s="84">
        <v>0</v>
      </c>
      <c r="O9" s="88">
        <f aca="true" t="shared" si="2" ref="O9:O18">N9+L9+J9</f>
        <v>1.79</v>
      </c>
      <c r="P9" s="38">
        <v>0</v>
      </c>
      <c r="Q9" s="84">
        <v>0</v>
      </c>
      <c r="R9" s="38">
        <v>0</v>
      </c>
      <c r="S9" s="84">
        <v>0</v>
      </c>
      <c r="T9" s="38">
        <v>0</v>
      </c>
      <c r="U9" s="84">
        <v>0</v>
      </c>
      <c r="V9" s="88">
        <f aca="true" t="shared" si="3" ref="V9:V18">U9+S9+Q9</f>
        <v>0</v>
      </c>
      <c r="W9" s="38">
        <v>0</v>
      </c>
      <c r="X9" s="84">
        <v>0</v>
      </c>
      <c r="Y9" s="89">
        <f aca="true" t="shared" si="4" ref="Y9:Y18">X9</f>
        <v>0</v>
      </c>
      <c r="Z9" s="38">
        <v>0</v>
      </c>
      <c r="AA9" s="86">
        <v>0</v>
      </c>
      <c r="AB9" s="38"/>
    </row>
    <row r="10" spans="1:28" ht="12.75">
      <c r="A10" s="27" t="s">
        <v>96</v>
      </c>
      <c r="B10" s="27" t="s">
        <v>104</v>
      </c>
      <c r="C10" s="38">
        <f t="shared" si="0"/>
        <v>20</v>
      </c>
      <c r="D10" s="38">
        <v>19</v>
      </c>
      <c r="E10" s="85">
        <v>95</v>
      </c>
      <c r="F10" s="38">
        <v>1</v>
      </c>
      <c r="G10" s="85">
        <v>5</v>
      </c>
      <c r="H10" s="87">
        <f t="shared" si="1"/>
        <v>100</v>
      </c>
      <c r="I10" s="38">
        <v>0</v>
      </c>
      <c r="J10" s="84">
        <v>0</v>
      </c>
      <c r="K10" s="38">
        <v>0</v>
      </c>
      <c r="L10" s="84">
        <v>0</v>
      </c>
      <c r="M10" s="38">
        <v>0</v>
      </c>
      <c r="N10" s="84">
        <v>0</v>
      </c>
      <c r="O10" s="88">
        <f t="shared" si="2"/>
        <v>0</v>
      </c>
      <c r="P10" s="38">
        <v>0</v>
      </c>
      <c r="Q10" s="84">
        <v>0</v>
      </c>
      <c r="R10" s="38">
        <v>0</v>
      </c>
      <c r="S10" s="84">
        <v>0</v>
      </c>
      <c r="T10" s="38">
        <v>0</v>
      </c>
      <c r="U10" s="84">
        <v>0</v>
      </c>
      <c r="V10" s="88">
        <f t="shared" si="3"/>
        <v>0</v>
      </c>
      <c r="W10" s="38">
        <v>0</v>
      </c>
      <c r="X10" s="84">
        <v>0</v>
      </c>
      <c r="Y10" s="89">
        <f t="shared" si="4"/>
        <v>0</v>
      </c>
      <c r="Z10" s="38">
        <v>0</v>
      </c>
      <c r="AA10" s="86">
        <v>0</v>
      </c>
      <c r="AB10" s="38"/>
    </row>
    <row r="11" spans="1:28" ht="12.75">
      <c r="A11" s="27" t="s">
        <v>96</v>
      </c>
      <c r="B11" s="27" t="s">
        <v>39</v>
      </c>
      <c r="C11" s="38">
        <f t="shared" si="0"/>
        <v>61</v>
      </c>
      <c r="D11" s="38">
        <v>45</v>
      </c>
      <c r="E11" s="84">
        <v>73.77</v>
      </c>
      <c r="F11" s="38">
        <v>6</v>
      </c>
      <c r="G11" s="84">
        <v>9.84</v>
      </c>
      <c r="H11" s="87">
        <f t="shared" si="1"/>
        <v>83.61</v>
      </c>
      <c r="I11" s="38">
        <v>1</v>
      </c>
      <c r="J11" s="84">
        <v>1.64</v>
      </c>
      <c r="K11" s="38">
        <v>7</v>
      </c>
      <c r="L11" s="84">
        <v>11.48</v>
      </c>
      <c r="M11" s="38">
        <v>1</v>
      </c>
      <c r="N11" s="84">
        <v>1.64</v>
      </c>
      <c r="O11" s="88">
        <f t="shared" si="2"/>
        <v>14.760000000000002</v>
      </c>
      <c r="P11" s="38">
        <v>0</v>
      </c>
      <c r="Q11" s="84">
        <v>0</v>
      </c>
      <c r="R11" s="38">
        <v>0</v>
      </c>
      <c r="S11" s="84">
        <v>0</v>
      </c>
      <c r="T11" s="38">
        <v>1</v>
      </c>
      <c r="U11" s="84">
        <v>1.64</v>
      </c>
      <c r="V11" s="88">
        <f t="shared" si="3"/>
        <v>1.64</v>
      </c>
      <c r="W11" s="38">
        <v>0</v>
      </c>
      <c r="X11" s="84">
        <v>0</v>
      </c>
      <c r="Y11" s="89">
        <f t="shared" si="4"/>
        <v>0</v>
      </c>
      <c r="Z11" s="38">
        <v>0</v>
      </c>
      <c r="AA11" s="86">
        <v>0</v>
      </c>
      <c r="AB11" s="38"/>
    </row>
    <row r="12" spans="1:28" ht="12.75">
      <c r="A12" s="27" t="s">
        <v>96</v>
      </c>
      <c r="B12" s="27" t="s">
        <v>32</v>
      </c>
      <c r="C12" s="38">
        <f t="shared" si="0"/>
        <v>147</v>
      </c>
      <c r="D12" s="38">
        <v>116</v>
      </c>
      <c r="E12" s="84">
        <v>78.91</v>
      </c>
      <c r="F12" s="38">
        <v>22</v>
      </c>
      <c r="G12" s="84">
        <v>14.97</v>
      </c>
      <c r="H12" s="87">
        <f t="shared" si="1"/>
        <v>93.88</v>
      </c>
      <c r="I12" s="38">
        <v>6</v>
      </c>
      <c r="J12" s="84">
        <v>4.08</v>
      </c>
      <c r="K12" s="38">
        <v>1</v>
      </c>
      <c r="L12" s="84">
        <v>0.68</v>
      </c>
      <c r="M12" s="38">
        <v>2</v>
      </c>
      <c r="N12" s="84">
        <v>1.36</v>
      </c>
      <c r="O12" s="88">
        <f t="shared" si="2"/>
        <v>6.12</v>
      </c>
      <c r="P12" s="38">
        <v>0</v>
      </c>
      <c r="Q12" s="84">
        <v>0</v>
      </c>
      <c r="R12" s="38">
        <v>0</v>
      </c>
      <c r="S12" s="84">
        <v>0</v>
      </c>
      <c r="T12" s="38">
        <v>0</v>
      </c>
      <c r="U12" s="84">
        <v>0</v>
      </c>
      <c r="V12" s="88">
        <f t="shared" si="3"/>
        <v>0</v>
      </c>
      <c r="W12" s="38">
        <v>0</v>
      </c>
      <c r="X12" s="84">
        <v>0</v>
      </c>
      <c r="Y12" s="89">
        <f t="shared" si="4"/>
        <v>0</v>
      </c>
      <c r="Z12" s="38">
        <v>0</v>
      </c>
      <c r="AA12" s="86">
        <v>0</v>
      </c>
      <c r="AB12" s="38"/>
    </row>
    <row r="13" spans="1:28" ht="12.75">
      <c r="A13" s="27" t="s">
        <v>96</v>
      </c>
      <c r="B13" s="27" t="s">
        <v>105</v>
      </c>
      <c r="C13" s="38">
        <f t="shared" si="0"/>
        <v>14</v>
      </c>
      <c r="D13" s="38">
        <v>14</v>
      </c>
      <c r="E13" s="84">
        <v>100</v>
      </c>
      <c r="F13" s="38">
        <v>0</v>
      </c>
      <c r="G13" s="85">
        <v>0</v>
      </c>
      <c r="H13" s="87">
        <f t="shared" si="1"/>
        <v>100</v>
      </c>
      <c r="I13" s="38">
        <v>0</v>
      </c>
      <c r="J13" s="84">
        <v>0</v>
      </c>
      <c r="K13" s="38">
        <v>0</v>
      </c>
      <c r="L13" s="84">
        <v>0</v>
      </c>
      <c r="M13" s="38">
        <v>0</v>
      </c>
      <c r="N13" s="84">
        <v>0</v>
      </c>
      <c r="O13" s="88">
        <f t="shared" si="2"/>
        <v>0</v>
      </c>
      <c r="P13" s="38">
        <v>0</v>
      </c>
      <c r="Q13" s="84">
        <v>0</v>
      </c>
      <c r="R13" s="38">
        <v>0</v>
      </c>
      <c r="S13" s="84">
        <v>0</v>
      </c>
      <c r="T13" s="38">
        <v>0</v>
      </c>
      <c r="U13" s="84">
        <v>0</v>
      </c>
      <c r="V13" s="88">
        <f t="shared" si="3"/>
        <v>0</v>
      </c>
      <c r="W13" s="38">
        <v>0</v>
      </c>
      <c r="X13" s="84">
        <v>0</v>
      </c>
      <c r="Y13" s="89">
        <f t="shared" si="4"/>
        <v>0</v>
      </c>
      <c r="Z13" s="38">
        <v>0</v>
      </c>
      <c r="AA13" s="86">
        <v>0</v>
      </c>
      <c r="AB13" s="38"/>
    </row>
    <row r="14" spans="1:28" ht="12.75">
      <c r="A14" s="27" t="s">
        <v>95</v>
      </c>
      <c r="B14" s="27" t="s">
        <v>101</v>
      </c>
      <c r="C14" s="38">
        <f t="shared" si="0"/>
        <v>141</v>
      </c>
      <c r="D14" s="37">
        <v>53</v>
      </c>
      <c r="E14" s="84">
        <v>37.59</v>
      </c>
      <c r="F14" s="37">
        <v>41</v>
      </c>
      <c r="G14" s="84">
        <v>29.08</v>
      </c>
      <c r="H14" s="87">
        <f t="shared" si="1"/>
        <v>66.67</v>
      </c>
      <c r="I14" s="37">
        <v>27</v>
      </c>
      <c r="J14" s="84">
        <v>19.15</v>
      </c>
      <c r="K14" s="37">
        <v>10</v>
      </c>
      <c r="L14" s="84">
        <v>7.09</v>
      </c>
      <c r="M14" s="37">
        <v>4</v>
      </c>
      <c r="N14" s="84">
        <v>2.84</v>
      </c>
      <c r="O14" s="88">
        <f t="shared" si="2"/>
        <v>29.08</v>
      </c>
      <c r="P14" s="38">
        <v>0</v>
      </c>
      <c r="Q14" s="84">
        <v>0</v>
      </c>
      <c r="R14" s="37">
        <v>5</v>
      </c>
      <c r="S14" s="84">
        <v>3.55</v>
      </c>
      <c r="T14" s="37">
        <v>1</v>
      </c>
      <c r="U14" s="84">
        <v>0.71</v>
      </c>
      <c r="V14" s="88">
        <f t="shared" si="3"/>
        <v>4.26</v>
      </c>
      <c r="W14" s="37">
        <v>0</v>
      </c>
      <c r="X14" s="84">
        <v>0</v>
      </c>
      <c r="Y14" s="89">
        <f t="shared" si="4"/>
        <v>0</v>
      </c>
      <c r="Z14" s="37">
        <v>0</v>
      </c>
      <c r="AA14" s="86">
        <v>0</v>
      </c>
      <c r="AB14" s="37"/>
    </row>
    <row r="15" spans="1:28" ht="12.75">
      <c r="A15" s="27" t="s">
        <v>95</v>
      </c>
      <c r="B15" s="27" t="s">
        <v>102</v>
      </c>
      <c r="C15" s="38">
        <f t="shared" si="0"/>
        <v>25</v>
      </c>
      <c r="D15" s="37">
        <v>15</v>
      </c>
      <c r="E15" s="85">
        <v>60</v>
      </c>
      <c r="F15" s="37">
        <v>8</v>
      </c>
      <c r="G15" s="84">
        <v>32</v>
      </c>
      <c r="H15" s="87">
        <f t="shared" si="1"/>
        <v>92</v>
      </c>
      <c r="I15" s="37">
        <v>1</v>
      </c>
      <c r="J15" s="84">
        <v>4</v>
      </c>
      <c r="K15" s="37">
        <v>0</v>
      </c>
      <c r="L15" s="84">
        <v>0</v>
      </c>
      <c r="M15" s="37">
        <v>0</v>
      </c>
      <c r="N15" s="84">
        <v>0</v>
      </c>
      <c r="O15" s="88">
        <f t="shared" si="2"/>
        <v>4</v>
      </c>
      <c r="P15" s="38">
        <v>0</v>
      </c>
      <c r="Q15" s="84">
        <v>0</v>
      </c>
      <c r="R15" s="37">
        <v>0</v>
      </c>
      <c r="S15" s="84">
        <v>0</v>
      </c>
      <c r="T15" s="37">
        <v>0</v>
      </c>
      <c r="U15" s="84">
        <v>0</v>
      </c>
      <c r="V15" s="88">
        <f t="shared" si="3"/>
        <v>0</v>
      </c>
      <c r="W15" s="37">
        <v>0</v>
      </c>
      <c r="X15" s="84">
        <v>0</v>
      </c>
      <c r="Y15" s="89">
        <f t="shared" si="4"/>
        <v>0</v>
      </c>
      <c r="Z15" s="37">
        <v>1</v>
      </c>
      <c r="AA15" s="86">
        <v>4</v>
      </c>
      <c r="AB15" s="37"/>
    </row>
    <row r="16" spans="1:28" ht="12.75">
      <c r="A16" s="27" t="s">
        <v>95</v>
      </c>
      <c r="B16" s="27" t="s">
        <v>108</v>
      </c>
      <c r="C16" s="38">
        <f t="shared" si="0"/>
        <v>26</v>
      </c>
      <c r="D16" s="38">
        <v>15</v>
      </c>
      <c r="E16" s="84">
        <v>57.69</v>
      </c>
      <c r="F16" s="38">
        <v>8</v>
      </c>
      <c r="G16" s="84">
        <v>30.77</v>
      </c>
      <c r="H16" s="87">
        <f t="shared" si="1"/>
        <v>88.46</v>
      </c>
      <c r="I16" s="38">
        <v>2</v>
      </c>
      <c r="J16" s="84">
        <v>7.69</v>
      </c>
      <c r="K16" s="38">
        <v>1</v>
      </c>
      <c r="L16" s="84">
        <v>3.85</v>
      </c>
      <c r="M16" s="38">
        <v>0</v>
      </c>
      <c r="N16" s="84">
        <v>0</v>
      </c>
      <c r="O16" s="88">
        <f t="shared" si="2"/>
        <v>11.540000000000001</v>
      </c>
      <c r="P16" s="38">
        <v>0</v>
      </c>
      <c r="Q16" s="84">
        <v>0</v>
      </c>
      <c r="R16" s="38">
        <v>0</v>
      </c>
      <c r="S16" s="84">
        <v>0</v>
      </c>
      <c r="T16" s="38">
        <v>0</v>
      </c>
      <c r="U16" s="84">
        <v>0</v>
      </c>
      <c r="V16" s="88">
        <f t="shared" si="3"/>
        <v>0</v>
      </c>
      <c r="W16" s="38">
        <v>0</v>
      </c>
      <c r="X16" s="84">
        <v>0</v>
      </c>
      <c r="Y16" s="89">
        <f t="shared" si="4"/>
        <v>0</v>
      </c>
      <c r="Z16" s="38">
        <v>0</v>
      </c>
      <c r="AA16" s="86">
        <v>0</v>
      </c>
      <c r="AB16" s="38"/>
    </row>
    <row r="17" spans="1:28" ht="12.75">
      <c r="A17" s="27" t="s">
        <v>94</v>
      </c>
      <c r="B17" s="27" t="s">
        <v>12</v>
      </c>
      <c r="C17" s="38">
        <f t="shared" si="0"/>
        <v>11</v>
      </c>
      <c r="D17" s="38">
        <v>8</v>
      </c>
      <c r="E17" s="84">
        <v>72.73</v>
      </c>
      <c r="F17" s="38">
        <v>2</v>
      </c>
      <c r="G17" s="84">
        <v>18.18</v>
      </c>
      <c r="H17" s="87">
        <f t="shared" si="1"/>
        <v>90.91</v>
      </c>
      <c r="I17" s="38">
        <v>1</v>
      </c>
      <c r="J17" s="84">
        <v>9.09</v>
      </c>
      <c r="K17" s="38">
        <v>0</v>
      </c>
      <c r="L17" s="84">
        <v>0</v>
      </c>
      <c r="M17" s="38">
        <v>0</v>
      </c>
      <c r="N17" s="84">
        <v>0</v>
      </c>
      <c r="O17" s="88">
        <f t="shared" si="2"/>
        <v>9.09</v>
      </c>
      <c r="P17" s="38">
        <v>0</v>
      </c>
      <c r="Q17" s="84">
        <v>0</v>
      </c>
      <c r="R17" s="38">
        <v>0</v>
      </c>
      <c r="S17" s="84">
        <v>0</v>
      </c>
      <c r="T17" s="38">
        <v>0</v>
      </c>
      <c r="U17" s="84">
        <v>0</v>
      </c>
      <c r="V17" s="88">
        <f t="shared" si="3"/>
        <v>0</v>
      </c>
      <c r="W17" s="38">
        <v>0</v>
      </c>
      <c r="X17" s="84">
        <v>0</v>
      </c>
      <c r="Y17" s="89">
        <f t="shared" si="4"/>
        <v>0</v>
      </c>
      <c r="Z17" s="38">
        <v>0</v>
      </c>
      <c r="AA17" s="86">
        <v>0</v>
      </c>
      <c r="AB17" s="38"/>
    </row>
    <row r="18" spans="1:28" ht="12.75">
      <c r="A18" s="27" t="s">
        <v>96</v>
      </c>
      <c r="B18" s="27" t="s">
        <v>107</v>
      </c>
      <c r="C18" s="38">
        <f t="shared" si="0"/>
        <v>38</v>
      </c>
      <c r="D18" s="38">
        <v>26</v>
      </c>
      <c r="E18" s="84">
        <v>68.42</v>
      </c>
      <c r="F18" s="38">
        <v>10</v>
      </c>
      <c r="G18" s="84">
        <v>26.32</v>
      </c>
      <c r="H18" s="87">
        <f t="shared" si="1"/>
        <v>94.74000000000001</v>
      </c>
      <c r="I18" s="38">
        <v>0</v>
      </c>
      <c r="J18" s="84">
        <v>0</v>
      </c>
      <c r="K18" s="38">
        <v>0</v>
      </c>
      <c r="L18" s="84">
        <v>0</v>
      </c>
      <c r="M18" s="38">
        <v>2</v>
      </c>
      <c r="N18" s="84">
        <v>5.26</v>
      </c>
      <c r="O18" s="88">
        <f t="shared" si="2"/>
        <v>5.26</v>
      </c>
      <c r="P18" s="38">
        <v>0</v>
      </c>
      <c r="Q18" s="84">
        <v>0</v>
      </c>
      <c r="R18" s="38">
        <v>0</v>
      </c>
      <c r="S18" s="84">
        <v>0</v>
      </c>
      <c r="T18" s="38">
        <v>0</v>
      </c>
      <c r="U18" s="84">
        <v>0</v>
      </c>
      <c r="V18" s="88">
        <f t="shared" si="3"/>
        <v>0</v>
      </c>
      <c r="W18" s="38">
        <v>0</v>
      </c>
      <c r="X18" s="84">
        <v>0</v>
      </c>
      <c r="Y18" s="89">
        <f t="shared" si="4"/>
        <v>0</v>
      </c>
      <c r="Z18" s="38">
        <v>0</v>
      </c>
      <c r="AA18" s="86">
        <v>0</v>
      </c>
      <c r="AB18" s="38"/>
    </row>
    <row r="19" spans="1:28" ht="13.5" thickBot="1">
      <c r="A19" s="26" t="s">
        <v>62</v>
      </c>
      <c r="B19" s="26"/>
      <c r="C19" s="42">
        <f>SUM(C8:C18)</f>
        <v>757</v>
      </c>
      <c r="D19" s="42">
        <f aca="true" t="shared" si="5" ref="D19:Z19">SUM(D8:D18)</f>
        <v>529</v>
      </c>
      <c r="E19" s="106">
        <f>(D19/C19)</f>
        <v>0.6988110964332893</v>
      </c>
      <c r="F19" s="42">
        <f t="shared" si="5"/>
        <v>132</v>
      </c>
      <c r="G19" s="106">
        <f>(F19/C19)</f>
        <v>0.17437252311756934</v>
      </c>
      <c r="H19" s="106">
        <f>(E19+G19)</f>
        <v>0.8731836195508587</v>
      </c>
      <c r="I19" s="42">
        <f t="shared" si="5"/>
        <v>47</v>
      </c>
      <c r="J19" s="106">
        <f>(I19/C19)</f>
        <v>0.062087186261558784</v>
      </c>
      <c r="K19" s="42">
        <f t="shared" si="5"/>
        <v>29</v>
      </c>
      <c r="L19" s="106">
        <f>(K19/C19)</f>
        <v>0.03830911492734478</v>
      </c>
      <c r="M19" s="42">
        <f t="shared" si="5"/>
        <v>9</v>
      </c>
      <c r="N19" s="106">
        <f>(M19/C19)</f>
        <v>0.011889035667107</v>
      </c>
      <c r="O19" s="106">
        <f>(J19+L19+N19)</f>
        <v>0.11228533685601057</v>
      </c>
      <c r="P19" s="42">
        <f t="shared" si="5"/>
        <v>0</v>
      </c>
      <c r="Q19" s="42">
        <f t="shared" si="5"/>
        <v>0</v>
      </c>
      <c r="R19" s="42">
        <f t="shared" si="5"/>
        <v>5</v>
      </c>
      <c r="S19" s="106">
        <f>(R19/C19)</f>
        <v>0.0066050198150594455</v>
      </c>
      <c r="T19" s="42">
        <f t="shared" si="5"/>
        <v>2</v>
      </c>
      <c r="U19" s="106">
        <f>(T19/C19)</f>
        <v>0.002642007926023778</v>
      </c>
      <c r="V19" s="106">
        <f>(S19+U19)</f>
        <v>0.009247027741083224</v>
      </c>
      <c r="W19" s="42">
        <f t="shared" si="5"/>
        <v>1</v>
      </c>
      <c r="X19" s="106">
        <f>(W19/C19)</f>
        <v>0.001321003963011889</v>
      </c>
      <c r="Y19" s="106">
        <f>(X19)</f>
        <v>0.001321003963011889</v>
      </c>
      <c r="Z19" s="42">
        <f t="shared" si="5"/>
        <v>3</v>
      </c>
      <c r="AA19" s="106">
        <f>(Z19/C19)</f>
        <v>0.003963011889035667</v>
      </c>
      <c r="AB19" s="42"/>
    </row>
    <row r="20" ht="13.5" thickTop="1">
      <c r="E20" s="105"/>
    </row>
  </sheetData>
  <sheetProtection/>
  <mergeCells count="3">
    <mergeCell ref="A2:AB2"/>
    <mergeCell ref="A1:AB1"/>
    <mergeCell ref="A4:AB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2"/>
  <sheetViews>
    <sheetView zoomScalePageLayoutView="0" workbookViewId="0" topLeftCell="A46">
      <selection activeCell="AC74" sqref="AC74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6.421875" style="0" customWidth="1"/>
    <col min="4" max="4" width="6.00390625" style="0" customWidth="1"/>
    <col min="5" max="5" width="5.421875" style="0" customWidth="1"/>
    <col min="6" max="6" width="4.7109375" style="0" customWidth="1"/>
    <col min="7" max="7" width="6.140625" style="0" customWidth="1"/>
    <col min="8" max="8" width="5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5.00390625" style="0" customWidth="1"/>
    <col min="13" max="13" width="4.7109375" style="0" customWidth="1"/>
    <col min="14" max="14" width="5.28125" style="0" customWidth="1"/>
    <col min="15" max="15" width="5.851562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4.7109375" style="0" customWidth="1"/>
    <col min="21" max="21" width="5.00390625" style="0" customWidth="1"/>
    <col min="22" max="22" width="5.7109375" style="0" customWidth="1"/>
    <col min="23" max="23" width="4.7109375" style="0" customWidth="1"/>
    <col min="24" max="24" width="5.00390625" style="0" customWidth="1"/>
    <col min="25" max="25" width="4.7109375" style="0" customWidth="1"/>
    <col min="26" max="26" width="5.57421875" style="0" customWidth="1"/>
    <col min="27" max="27" width="6.140625" style="0" customWidth="1"/>
    <col min="28" max="28" width="4.7109375" style="0" customWidth="1"/>
    <col min="29" max="29" width="5.00390625" style="0" customWidth="1"/>
    <col min="30" max="30" width="4.7109375" style="0" customWidth="1"/>
  </cols>
  <sheetData>
    <row r="1" spans="1:30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8">
      <c r="A3" s="4"/>
      <c r="B3" s="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3"/>
      <c r="X3" s="3"/>
      <c r="Y3" s="3"/>
      <c r="Z3" s="3"/>
      <c r="AA3" s="3"/>
      <c r="AB3" s="3"/>
      <c r="AC3" s="3"/>
      <c r="AD3" s="3"/>
    </row>
    <row r="4" spans="1:30" ht="12.75">
      <c r="A4" s="112" t="s">
        <v>135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13.5" thickBot="1">
      <c r="A7" s="17" t="s">
        <v>73</v>
      </c>
      <c r="B7" s="17" t="s">
        <v>74</v>
      </c>
      <c r="C7" s="18" t="s">
        <v>75</v>
      </c>
      <c r="D7" s="18" t="s">
        <v>76</v>
      </c>
      <c r="E7" s="18" t="s">
        <v>77</v>
      </c>
      <c r="F7" s="18" t="s">
        <v>63</v>
      </c>
      <c r="G7" s="18" t="s">
        <v>78</v>
      </c>
      <c r="H7" s="57" t="s">
        <v>79</v>
      </c>
      <c r="I7" s="18" t="s">
        <v>64</v>
      </c>
      <c r="J7" s="18" t="s">
        <v>80</v>
      </c>
      <c r="K7" s="18" t="s">
        <v>65</v>
      </c>
      <c r="L7" s="18" t="s">
        <v>81</v>
      </c>
      <c r="M7" s="18" t="s">
        <v>66</v>
      </c>
      <c r="N7" s="18" t="s">
        <v>82</v>
      </c>
      <c r="O7" s="57" t="s">
        <v>83</v>
      </c>
      <c r="P7" s="18" t="s">
        <v>67</v>
      </c>
      <c r="Q7" s="18" t="s">
        <v>84</v>
      </c>
      <c r="R7" s="18" t="s">
        <v>68</v>
      </c>
      <c r="S7" s="18" t="s">
        <v>85</v>
      </c>
      <c r="T7" s="18" t="s">
        <v>69</v>
      </c>
      <c r="U7" s="18" t="s">
        <v>86</v>
      </c>
      <c r="V7" s="57" t="s">
        <v>87</v>
      </c>
      <c r="W7" s="18" t="s">
        <v>70</v>
      </c>
      <c r="X7" s="18" t="s">
        <v>88</v>
      </c>
      <c r="Y7" s="18" t="s">
        <v>71</v>
      </c>
      <c r="Z7" s="18" t="s">
        <v>89</v>
      </c>
      <c r="AA7" s="57" t="s">
        <v>90</v>
      </c>
      <c r="AB7" s="18" t="s">
        <v>72</v>
      </c>
      <c r="AC7" s="57" t="s">
        <v>91</v>
      </c>
      <c r="AD7" s="20" t="s">
        <v>0</v>
      </c>
    </row>
    <row r="8" spans="1:30" ht="13.5" thickTop="1">
      <c r="A8" s="15" t="s">
        <v>1</v>
      </c>
      <c r="B8" s="15" t="s">
        <v>18</v>
      </c>
      <c r="C8" s="54"/>
      <c r="D8" s="54"/>
      <c r="E8" s="55"/>
      <c r="F8" s="54"/>
      <c r="G8" s="55"/>
      <c r="H8" s="56">
        <f aca="true" t="shared" si="0" ref="H8:H39">SUM(E8+G8)</f>
        <v>0</v>
      </c>
      <c r="I8" s="54"/>
      <c r="J8" s="55"/>
      <c r="K8" s="54"/>
      <c r="L8" s="55"/>
      <c r="M8" s="54"/>
      <c r="N8" s="55"/>
      <c r="O8" s="56">
        <f aca="true" t="shared" si="1" ref="O8:O39">SUM(J8+L8+N8)</f>
        <v>0</v>
      </c>
      <c r="P8" s="54"/>
      <c r="Q8" s="55"/>
      <c r="R8" s="54"/>
      <c r="S8" s="55"/>
      <c r="T8" s="54"/>
      <c r="U8" s="55"/>
      <c r="V8" s="56">
        <f aca="true" t="shared" si="2" ref="V8:V19">SUM(Q8+S8+U8)</f>
        <v>0</v>
      </c>
      <c r="W8" s="54"/>
      <c r="X8" s="55"/>
      <c r="Y8" s="54"/>
      <c r="Z8" s="55"/>
      <c r="AA8" s="56">
        <f aca="true" t="shared" si="3" ref="AA8:AA39">SUM(X8+Z8)</f>
        <v>0</v>
      </c>
      <c r="AB8" s="54"/>
      <c r="AC8" s="56"/>
      <c r="AD8" s="54"/>
    </row>
    <row r="9" spans="1:30" ht="12.75">
      <c r="A9" s="13" t="s">
        <v>1</v>
      </c>
      <c r="B9" s="13" t="s">
        <v>17</v>
      </c>
      <c r="C9" s="31">
        <f>SUM(D9+F9+I9+K9+M9+P9+R9+T9+W9+Y9+AB9)</f>
        <v>137</v>
      </c>
      <c r="D9" s="51">
        <v>73</v>
      </c>
      <c r="E9" s="90">
        <v>0.5328</v>
      </c>
      <c r="F9" s="31">
        <v>21</v>
      </c>
      <c r="G9" s="32">
        <v>0.1533</v>
      </c>
      <c r="H9" s="33">
        <f t="shared" si="0"/>
        <v>0.6861</v>
      </c>
      <c r="I9" s="31">
        <v>17</v>
      </c>
      <c r="J9" s="32">
        <v>0.1241</v>
      </c>
      <c r="K9" s="31">
        <v>14</v>
      </c>
      <c r="L9" s="32">
        <v>0.1022</v>
      </c>
      <c r="M9" s="31">
        <v>5</v>
      </c>
      <c r="N9" s="32">
        <v>0.0365</v>
      </c>
      <c r="O9" s="33">
        <f t="shared" si="1"/>
        <v>0.2628</v>
      </c>
      <c r="P9" s="31">
        <v>3</v>
      </c>
      <c r="Q9" s="32">
        <v>0.0219</v>
      </c>
      <c r="R9" s="31">
        <v>1</v>
      </c>
      <c r="S9" s="32">
        <v>0.0073</v>
      </c>
      <c r="T9" s="31">
        <v>0</v>
      </c>
      <c r="U9" s="32">
        <v>0</v>
      </c>
      <c r="V9" s="33">
        <f t="shared" si="2"/>
        <v>0.0292</v>
      </c>
      <c r="W9" s="31">
        <v>0</v>
      </c>
      <c r="X9" s="32">
        <v>0</v>
      </c>
      <c r="Y9" s="31">
        <v>0</v>
      </c>
      <c r="Z9" s="32">
        <v>0</v>
      </c>
      <c r="AA9" s="33">
        <f t="shared" si="3"/>
        <v>0</v>
      </c>
      <c r="AB9" s="31">
        <v>3</v>
      </c>
      <c r="AC9" s="33">
        <v>0.0219</v>
      </c>
      <c r="AD9" s="31"/>
    </row>
    <row r="10" spans="1:30" ht="12.75">
      <c r="A10" s="13" t="s">
        <v>2</v>
      </c>
      <c r="B10" s="13" t="s">
        <v>20</v>
      </c>
      <c r="C10" s="34">
        <f>SUM(D10+F10+I10+K10+M10+P10+R10+T10+W10+Y10+AB10)</f>
        <v>220</v>
      </c>
      <c r="D10" s="52">
        <v>65</v>
      </c>
      <c r="E10" s="32">
        <v>0.2941</v>
      </c>
      <c r="F10" s="34">
        <v>37</v>
      </c>
      <c r="G10" s="32">
        <v>0.1647</v>
      </c>
      <c r="H10" s="33">
        <f t="shared" si="0"/>
        <v>0.4588</v>
      </c>
      <c r="I10" s="34">
        <v>15</v>
      </c>
      <c r="J10" s="32">
        <v>0.0679</v>
      </c>
      <c r="K10" s="34">
        <v>27</v>
      </c>
      <c r="L10" s="32">
        <v>0.1222</v>
      </c>
      <c r="M10" s="34">
        <v>12</v>
      </c>
      <c r="N10" s="32">
        <v>0.0588</v>
      </c>
      <c r="O10" s="33">
        <f t="shared" si="1"/>
        <v>0.24889999999999998</v>
      </c>
      <c r="P10" s="34">
        <v>10</v>
      </c>
      <c r="Q10" s="32">
        <v>0.0452</v>
      </c>
      <c r="R10" s="34">
        <v>14</v>
      </c>
      <c r="S10" s="32">
        <v>0.0633</v>
      </c>
      <c r="T10" s="34">
        <v>8</v>
      </c>
      <c r="U10" s="32">
        <v>0.0362</v>
      </c>
      <c r="V10" s="33">
        <f t="shared" si="2"/>
        <v>0.1447</v>
      </c>
      <c r="W10" s="34">
        <v>4</v>
      </c>
      <c r="X10" s="32">
        <v>0.0181</v>
      </c>
      <c r="Y10" s="34">
        <v>12</v>
      </c>
      <c r="Z10" s="32">
        <v>0.0543</v>
      </c>
      <c r="AA10" s="33">
        <f t="shared" si="3"/>
        <v>0.0724</v>
      </c>
      <c r="AB10" s="34">
        <v>16</v>
      </c>
      <c r="AC10" s="33">
        <v>0.0724</v>
      </c>
      <c r="AD10" s="34"/>
    </row>
    <row r="11" spans="1:30" ht="12.75">
      <c r="A11" s="13" t="s">
        <v>2</v>
      </c>
      <c r="B11" s="13" t="s">
        <v>21</v>
      </c>
      <c r="C11" s="34">
        <f>SUM(D11+F11+I11+K11+M11+P11+R11+T11+W11+Y11+AB11)</f>
        <v>288</v>
      </c>
      <c r="D11" s="52">
        <v>137</v>
      </c>
      <c r="E11" s="90">
        <v>0.4757</v>
      </c>
      <c r="F11" s="34">
        <v>49</v>
      </c>
      <c r="G11" s="32">
        <v>0.1701</v>
      </c>
      <c r="H11" s="33">
        <f t="shared" si="0"/>
        <v>0.6458</v>
      </c>
      <c r="I11" s="34">
        <v>39</v>
      </c>
      <c r="J11" s="32">
        <v>0.1354</v>
      </c>
      <c r="K11" s="34">
        <v>23</v>
      </c>
      <c r="L11" s="32">
        <v>0.0799</v>
      </c>
      <c r="M11" s="34">
        <v>17</v>
      </c>
      <c r="N11" s="32">
        <v>0.059</v>
      </c>
      <c r="O11" s="33">
        <f t="shared" si="1"/>
        <v>0.2743</v>
      </c>
      <c r="P11" s="34">
        <v>12</v>
      </c>
      <c r="Q11" s="32">
        <v>0.0417</v>
      </c>
      <c r="R11" s="34">
        <v>4</v>
      </c>
      <c r="S11" s="32">
        <v>0.0139</v>
      </c>
      <c r="T11" s="34">
        <v>3</v>
      </c>
      <c r="U11" s="32">
        <v>0.0104</v>
      </c>
      <c r="V11" s="33">
        <f t="shared" si="2"/>
        <v>0.066</v>
      </c>
      <c r="W11" s="34">
        <v>0</v>
      </c>
      <c r="X11" s="32">
        <v>0</v>
      </c>
      <c r="Y11" s="34">
        <v>1</v>
      </c>
      <c r="Z11" s="32">
        <v>0.0035</v>
      </c>
      <c r="AA11" s="33">
        <f t="shared" si="3"/>
        <v>0.0035</v>
      </c>
      <c r="AB11" s="34">
        <v>3</v>
      </c>
      <c r="AC11" s="33">
        <v>0.0104</v>
      </c>
      <c r="AD11" s="34"/>
    </row>
    <row r="12" spans="1:30" ht="12.75">
      <c r="A12" s="13" t="s">
        <v>3</v>
      </c>
      <c r="B12" s="13" t="s">
        <v>3</v>
      </c>
      <c r="C12" s="34">
        <f>SUM(D12+F12+I12+K12+M12+P12+R12+T12+W12+Y12+AB12)</f>
        <v>976</v>
      </c>
      <c r="D12" s="52">
        <v>163</v>
      </c>
      <c r="E12" s="90">
        <v>0.167</v>
      </c>
      <c r="F12" s="34">
        <v>116</v>
      </c>
      <c r="G12" s="32">
        <v>0.1189</v>
      </c>
      <c r="H12" s="33">
        <f t="shared" si="0"/>
        <v>0.28590000000000004</v>
      </c>
      <c r="I12" s="34">
        <v>98</v>
      </c>
      <c r="J12" s="32">
        <v>0.1004</v>
      </c>
      <c r="K12" s="34">
        <v>152</v>
      </c>
      <c r="L12" s="32">
        <v>0.1557</v>
      </c>
      <c r="M12" s="34">
        <v>118</v>
      </c>
      <c r="N12" s="32">
        <v>0.1209</v>
      </c>
      <c r="O12" s="33">
        <f t="shared" si="1"/>
        <v>0.377</v>
      </c>
      <c r="P12" s="34">
        <v>98</v>
      </c>
      <c r="Q12" s="32">
        <v>0.1004</v>
      </c>
      <c r="R12" s="34">
        <v>90</v>
      </c>
      <c r="S12" s="32">
        <v>0.0922</v>
      </c>
      <c r="T12" s="34">
        <v>63</v>
      </c>
      <c r="U12" s="32">
        <v>0.0645</v>
      </c>
      <c r="V12" s="33">
        <f t="shared" si="2"/>
        <v>0.2571</v>
      </c>
      <c r="W12" s="34">
        <v>24</v>
      </c>
      <c r="X12" s="32">
        <v>0.0246</v>
      </c>
      <c r="Y12" s="34">
        <v>29</v>
      </c>
      <c r="Z12" s="32">
        <v>0.0297</v>
      </c>
      <c r="AA12" s="33">
        <f t="shared" si="3"/>
        <v>0.0543</v>
      </c>
      <c r="AB12" s="34">
        <v>25</v>
      </c>
      <c r="AC12" s="33">
        <v>0.0256</v>
      </c>
      <c r="AD12" s="34"/>
    </row>
    <row r="13" spans="1:30" ht="12.75">
      <c r="A13" s="13" t="s">
        <v>4</v>
      </c>
      <c r="B13" s="13" t="s">
        <v>4</v>
      </c>
      <c r="C13" s="34"/>
      <c r="D13" s="52"/>
      <c r="E13" s="32"/>
      <c r="F13" s="34"/>
      <c r="G13" s="32"/>
      <c r="H13" s="33">
        <f t="shared" si="0"/>
        <v>0</v>
      </c>
      <c r="I13" s="34"/>
      <c r="J13" s="32"/>
      <c r="K13" s="34"/>
      <c r="L13" s="32"/>
      <c r="M13" s="34"/>
      <c r="N13" s="32"/>
      <c r="O13" s="33">
        <f t="shared" si="1"/>
        <v>0</v>
      </c>
      <c r="P13" s="34"/>
      <c r="Q13" s="32"/>
      <c r="R13" s="34"/>
      <c r="S13" s="32"/>
      <c r="T13" s="34"/>
      <c r="U13" s="32"/>
      <c r="V13" s="33">
        <f t="shared" si="2"/>
        <v>0</v>
      </c>
      <c r="W13" s="34"/>
      <c r="X13" s="32"/>
      <c r="Y13" s="34"/>
      <c r="Z13" s="32"/>
      <c r="AA13" s="33">
        <f t="shared" si="3"/>
        <v>0</v>
      </c>
      <c r="AB13" s="34"/>
      <c r="AC13" s="33"/>
      <c r="AD13" s="34"/>
    </row>
    <row r="14" spans="1:30" ht="12.75">
      <c r="A14" s="13" t="s">
        <v>111</v>
      </c>
      <c r="B14" s="13" t="s">
        <v>117</v>
      </c>
      <c r="C14" s="34">
        <f aca="true" t="shared" si="4" ref="C14:C30">SUM(D14+F14+I14+K14+M14+P14+R14+T14+W14+Y14+AB14)</f>
        <v>406</v>
      </c>
      <c r="D14" s="52">
        <v>75</v>
      </c>
      <c r="E14" s="90">
        <v>0.1847</v>
      </c>
      <c r="F14" s="34">
        <v>44</v>
      </c>
      <c r="G14" s="32">
        <v>0.1084</v>
      </c>
      <c r="H14" s="33">
        <f t="shared" si="0"/>
        <v>0.2931</v>
      </c>
      <c r="I14" s="34">
        <v>56</v>
      </c>
      <c r="J14" s="32">
        <v>0.1379</v>
      </c>
      <c r="K14" s="34">
        <v>64</v>
      </c>
      <c r="L14" s="32">
        <v>0.1576</v>
      </c>
      <c r="M14" s="34">
        <v>30</v>
      </c>
      <c r="N14" s="32">
        <v>0.0739</v>
      </c>
      <c r="O14" s="33">
        <f t="shared" si="1"/>
        <v>0.36939999999999995</v>
      </c>
      <c r="P14" s="34">
        <v>40</v>
      </c>
      <c r="Q14" s="32">
        <v>0.0985</v>
      </c>
      <c r="R14" s="34">
        <v>25</v>
      </c>
      <c r="S14" s="32">
        <v>0.0616</v>
      </c>
      <c r="T14" s="34">
        <v>20</v>
      </c>
      <c r="U14" s="32">
        <v>0.0493</v>
      </c>
      <c r="V14" s="33">
        <f t="shared" si="2"/>
        <v>0.20940000000000003</v>
      </c>
      <c r="W14" s="34">
        <v>19</v>
      </c>
      <c r="X14" s="32">
        <v>0.0468</v>
      </c>
      <c r="Y14" s="34">
        <v>18</v>
      </c>
      <c r="Z14" s="32">
        <v>0.0443</v>
      </c>
      <c r="AA14" s="33">
        <f t="shared" si="3"/>
        <v>0.0911</v>
      </c>
      <c r="AB14" s="34">
        <v>15</v>
      </c>
      <c r="AC14" s="33">
        <v>0.0369</v>
      </c>
      <c r="AD14" s="34"/>
    </row>
    <row r="15" spans="1:30" ht="12.75">
      <c r="A15" s="13" t="s">
        <v>111</v>
      </c>
      <c r="B15" s="13" t="s">
        <v>118</v>
      </c>
      <c r="C15" s="34">
        <f t="shared" si="4"/>
        <v>165</v>
      </c>
      <c r="D15" s="52">
        <v>17</v>
      </c>
      <c r="E15" s="32">
        <v>0.103</v>
      </c>
      <c r="F15" s="34">
        <v>22</v>
      </c>
      <c r="G15" s="32">
        <v>0.1333</v>
      </c>
      <c r="H15" s="33">
        <f t="shared" si="0"/>
        <v>0.2363</v>
      </c>
      <c r="I15" s="34">
        <v>27</v>
      </c>
      <c r="J15" s="32">
        <v>0.1636</v>
      </c>
      <c r="K15" s="34">
        <v>39</v>
      </c>
      <c r="L15" s="32">
        <v>0.2364</v>
      </c>
      <c r="M15" s="34">
        <v>25</v>
      </c>
      <c r="N15" s="32">
        <v>0.1515</v>
      </c>
      <c r="O15" s="33">
        <f t="shared" si="1"/>
        <v>0.5515</v>
      </c>
      <c r="P15" s="34">
        <v>14</v>
      </c>
      <c r="Q15" s="32">
        <v>0.0848</v>
      </c>
      <c r="R15" s="34">
        <v>4</v>
      </c>
      <c r="S15" s="32">
        <v>0.0242</v>
      </c>
      <c r="T15" s="34">
        <v>10</v>
      </c>
      <c r="U15" s="32">
        <v>0.0606</v>
      </c>
      <c r="V15" s="33">
        <f t="shared" si="2"/>
        <v>0.1696</v>
      </c>
      <c r="W15" s="34">
        <v>1</v>
      </c>
      <c r="X15" s="32">
        <v>0.0061</v>
      </c>
      <c r="Y15" s="34">
        <v>5</v>
      </c>
      <c r="Z15" s="32">
        <v>0.0303</v>
      </c>
      <c r="AA15" s="33">
        <f t="shared" si="3"/>
        <v>0.0364</v>
      </c>
      <c r="AB15" s="34">
        <v>1</v>
      </c>
      <c r="AC15" s="33">
        <v>0.0061</v>
      </c>
      <c r="AD15" s="34"/>
    </row>
    <row r="16" spans="1:30" ht="12.75">
      <c r="A16" s="13" t="s">
        <v>111</v>
      </c>
      <c r="B16" s="13" t="s">
        <v>19</v>
      </c>
      <c r="C16" s="34">
        <f t="shared" si="4"/>
        <v>29</v>
      </c>
      <c r="D16" s="52">
        <v>10</v>
      </c>
      <c r="E16" s="32">
        <v>0.3448</v>
      </c>
      <c r="F16" s="34">
        <v>8</v>
      </c>
      <c r="G16" s="32">
        <v>0.2759</v>
      </c>
      <c r="H16" s="33">
        <f t="shared" si="0"/>
        <v>0.6207</v>
      </c>
      <c r="I16" s="34">
        <v>4</v>
      </c>
      <c r="J16" s="32">
        <v>0.1379</v>
      </c>
      <c r="K16" s="34">
        <v>5</v>
      </c>
      <c r="L16" s="32">
        <v>0.1724</v>
      </c>
      <c r="M16" s="34">
        <v>1</v>
      </c>
      <c r="N16" s="32">
        <v>0.0345</v>
      </c>
      <c r="O16" s="33">
        <f t="shared" si="1"/>
        <v>0.3448</v>
      </c>
      <c r="P16" s="34">
        <v>1</v>
      </c>
      <c r="Q16" s="32">
        <v>0.0345</v>
      </c>
      <c r="R16" s="34">
        <v>0</v>
      </c>
      <c r="S16" s="32">
        <v>0</v>
      </c>
      <c r="T16" s="34">
        <v>0</v>
      </c>
      <c r="U16" s="32">
        <v>0</v>
      </c>
      <c r="V16" s="33">
        <f t="shared" si="2"/>
        <v>0.0345</v>
      </c>
      <c r="W16" s="34">
        <v>0</v>
      </c>
      <c r="X16" s="32">
        <v>0</v>
      </c>
      <c r="Y16" s="34">
        <v>0</v>
      </c>
      <c r="Z16" s="32">
        <v>0</v>
      </c>
      <c r="AA16" s="33">
        <f t="shared" si="3"/>
        <v>0</v>
      </c>
      <c r="AB16" s="34">
        <v>0</v>
      </c>
      <c r="AC16" s="33">
        <v>0</v>
      </c>
      <c r="AD16" s="34"/>
    </row>
    <row r="17" spans="1:30" ht="12.75">
      <c r="A17" s="13" t="s">
        <v>111</v>
      </c>
      <c r="B17" s="13" t="s">
        <v>24</v>
      </c>
      <c r="C17" s="34">
        <f t="shared" si="4"/>
        <v>295</v>
      </c>
      <c r="D17" s="52">
        <v>77</v>
      </c>
      <c r="E17" s="32">
        <v>0.261</v>
      </c>
      <c r="F17" s="34">
        <v>51</v>
      </c>
      <c r="G17" s="32">
        <v>0.1729</v>
      </c>
      <c r="H17" s="33">
        <f t="shared" si="0"/>
        <v>0.4339</v>
      </c>
      <c r="I17" s="34">
        <v>44</v>
      </c>
      <c r="J17" s="32">
        <v>0.1492</v>
      </c>
      <c r="K17" s="34">
        <v>46</v>
      </c>
      <c r="L17" s="32">
        <v>0.1559</v>
      </c>
      <c r="M17" s="34">
        <v>27</v>
      </c>
      <c r="N17" s="32">
        <v>0.0915</v>
      </c>
      <c r="O17" s="33">
        <f t="shared" si="1"/>
        <v>0.39660000000000006</v>
      </c>
      <c r="P17" s="34">
        <v>10</v>
      </c>
      <c r="Q17" s="32">
        <v>0.0339</v>
      </c>
      <c r="R17" s="34">
        <v>21</v>
      </c>
      <c r="S17" s="32">
        <v>0.0712</v>
      </c>
      <c r="T17" s="34">
        <v>9</v>
      </c>
      <c r="U17" s="32">
        <v>0.0305</v>
      </c>
      <c r="V17" s="33">
        <f t="shared" si="2"/>
        <v>0.1356</v>
      </c>
      <c r="W17" s="34">
        <v>7</v>
      </c>
      <c r="X17" s="32">
        <v>0.0237</v>
      </c>
      <c r="Y17" s="34">
        <v>2</v>
      </c>
      <c r="Z17" s="32">
        <v>0.0068</v>
      </c>
      <c r="AA17" s="33">
        <f t="shared" si="3"/>
        <v>0.0305</v>
      </c>
      <c r="AB17" s="34">
        <v>1</v>
      </c>
      <c r="AC17" s="33">
        <v>0.0034</v>
      </c>
      <c r="AD17" s="34"/>
    </row>
    <row r="18" spans="1:30" ht="12.75">
      <c r="A18" s="13" t="s">
        <v>111</v>
      </c>
      <c r="B18" s="13" t="s">
        <v>119</v>
      </c>
      <c r="C18" s="34">
        <f t="shared" si="4"/>
        <v>214</v>
      </c>
      <c r="D18" s="52">
        <v>40</v>
      </c>
      <c r="E18" s="32">
        <v>0.1869</v>
      </c>
      <c r="F18" s="34">
        <v>32</v>
      </c>
      <c r="G18" s="32">
        <v>0.1495</v>
      </c>
      <c r="H18" s="33">
        <f t="shared" si="0"/>
        <v>0.33640000000000003</v>
      </c>
      <c r="I18" s="34">
        <v>29</v>
      </c>
      <c r="J18" s="32">
        <v>0.1355</v>
      </c>
      <c r="K18" s="34">
        <v>36</v>
      </c>
      <c r="L18" s="32">
        <v>0.1682</v>
      </c>
      <c r="M18" s="34">
        <v>31</v>
      </c>
      <c r="N18" s="32">
        <v>0.1449</v>
      </c>
      <c r="O18" s="33">
        <f t="shared" si="1"/>
        <v>0.4486</v>
      </c>
      <c r="P18" s="34">
        <v>18</v>
      </c>
      <c r="Q18" s="32">
        <v>0.0841</v>
      </c>
      <c r="R18" s="34">
        <v>10</v>
      </c>
      <c r="S18" s="32">
        <v>0.0467</v>
      </c>
      <c r="T18" s="34">
        <v>5</v>
      </c>
      <c r="U18" s="32">
        <v>0.0234</v>
      </c>
      <c r="V18" s="33">
        <f t="shared" si="2"/>
        <v>0.1542</v>
      </c>
      <c r="W18" s="34">
        <v>4</v>
      </c>
      <c r="X18" s="32">
        <v>0.0187</v>
      </c>
      <c r="Y18" s="34">
        <v>6</v>
      </c>
      <c r="Z18" s="32">
        <v>0.028</v>
      </c>
      <c r="AA18" s="33">
        <f t="shared" si="3"/>
        <v>0.046700000000000005</v>
      </c>
      <c r="AB18" s="34">
        <v>3</v>
      </c>
      <c r="AC18" s="33">
        <v>0.014</v>
      </c>
      <c r="AD18" s="34"/>
    </row>
    <row r="19" spans="1:30" ht="12.75">
      <c r="A19" s="13" t="s">
        <v>111</v>
      </c>
      <c r="B19" s="13" t="s">
        <v>120</v>
      </c>
      <c r="C19" s="34">
        <f t="shared" si="4"/>
        <v>74</v>
      </c>
      <c r="D19" s="52">
        <v>18</v>
      </c>
      <c r="E19" s="32">
        <v>0.2432</v>
      </c>
      <c r="F19" s="34">
        <v>9</v>
      </c>
      <c r="G19" s="32">
        <v>0.1216</v>
      </c>
      <c r="H19" s="33">
        <f t="shared" si="0"/>
        <v>0.3648</v>
      </c>
      <c r="I19" s="34">
        <v>5</v>
      </c>
      <c r="J19" s="32">
        <v>0.0676</v>
      </c>
      <c r="K19" s="34">
        <v>14</v>
      </c>
      <c r="L19" s="32">
        <v>0.1892</v>
      </c>
      <c r="M19" s="34">
        <v>2</v>
      </c>
      <c r="N19" s="32">
        <v>0.027</v>
      </c>
      <c r="O19" s="33">
        <f t="shared" si="1"/>
        <v>0.28380000000000005</v>
      </c>
      <c r="P19" s="34">
        <v>3</v>
      </c>
      <c r="Q19" s="32">
        <v>0.0405</v>
      </c>
      <c r="R19" s="34">
        <v>15</v>
      </c>
      <c r="S19" s="32">
        <v>0.2027</v>
      </c>
      <c r="T19" s="34">
        <v>2</v>
      </c>
      <c r="U19" s="32">
        <v>0.027</v>
      </c>
      <c r="V19" s="33">
        <f t="shared" si="2"/>
        <v>0.2702</v>
      </c>
      <c r="W19" s="34">
        <v>1</v>
      </c>
      <c r="X19" s="32">
        <v>0.0135</v>
      </c>
      <c r="Y19" s="34">
        <v>4</v>
      </c>
      <c r="Z19" s="32">
        <v>0.0541</v>
      </c>
      <c r="AA19" s="33">
        <f t="shared" si="3"/>
        <v>0.06760000000000001</v>
      </c>
      <c r="AB19" s="34">
        <v>1</v>
      </c>
      <c r="AC19" s="33">
        <v>0.0135</v>
      </c>
      <c r="AD19" s="34"/>
    </row>
    <row r="20" spans="1:30" ht="12.75">
      <c r="A20" s="13" t="s">
        <v>111</v>
      </c>
      <c r="B20" s="13" t="s">
        <v>121</v>
      </c>
      <c r="C20" s="34">
        <f t="shared" si="4"/>
        <v>320</v>
      </c>
      <c r="D20" s="52">
        <v>31</v>
      </c>
      <c r="E20" s="32">
        <v>0.0969</v>
      </c>
      <c r="F20" s="34">
        <v>62</v>
      </c>
      <c r="G20" s="32">
        <v>0.1938</v>
      </c>
      <c r="H20" s="33">
        <f t="shared" si="0"/>
        <v>0.2907</v>
      </c>
      <c r="I20" s="34">
        <v>57</v>
      </c>
      <c r="J20" s="32">
        <v>0.1781</v>
      </c>
      <c r="K20" s="34">
        <v>72</v>
      </c>
      <c r="L20" s="32">
        <v>0.225</v>
      </c>
      <c r="M20" s="34">
        <v>35</v>
      </c>
      <c r="N20" s="32">
        <v>0.1094</v>
      </c>
      <c r="O20" s="33">
        <f t="shared" si="1"/>
        <v>0.5125</v>
      </c>
      <c r="P20" s="34">
        <v>24</v>
      </c>
      <c r="Q20" s="32">
        <v>0.075</v>
      </c>
      <c r="R20" s="34">
        <v>21</v>
      </c>
      <c r="S20" s="32">
        <v>0.0656</v>
      </c>
      <c r="T20" s="34">
        <v>7</v>
      </c>
      <c r="U20" s="32">
        <v>0.0219</v>
      </c>
      <c r="V20" s="33">
        <f aca="true" t="shared" si="5" ref="V20:V27">SUM(Q20+U20+S20)</f>
        <v>0.1625</v>
      </c>
      <c r="W20" s="34">
        <v>1</v>
      </c>
      <c r="X20" s="32">
        <v>0.0031</v>
      </c>
      <c r="Y20" s="34">
        <v>9</v>
      </c>
      <c r="Z20" s="32">
        <v>0.0281</v>
      </c>
      <c r="AA20" s="33">
        <f t="shared" si="3"/>
        <v>0.0312</v>
      </c>
      <c r="AB20" s="34">
        <v>1</v>
      </c>
      <c r="AC20" s="33">
        <v>0.0031</v>
      </c>
      <c r="AD20" s="34"/>
    </row>
    <row r="21" spans="1:30" ht="12.75">
      <c r="A21" s="13" t="s">
        <v>111</v>
      </c>
      <c r="B21" s="13" t="s">
        <v>122</v>
      </c>
      <c r="C21" s="34">
        <f t="shared" si="4"/>
        <v>143</v>
      </c>
      <c r="D21" s="52">
        <v>19</v>
      </c>
      <c r="E21" s="32">
        <v>0.1329</v>
      </c>
      <c r="F21" s="34">
        <v>35</v>
      </c>
      <c r="G21" s="32">
        <v>0.2448</v>
      </c>
      <c r="H21" s="33">
        <f t="shared" si="0"/>
        <v>0.3777</v>
      </c>
      <c r="I21" s="34">
        <v>22</v>
      </c>
      <c r="J21" s="32">
        <v>0.1538</v>
      </c>
      <c r="K21" s="34">
        <v>30</v>
      </c>
      <c r="L21" s="32">
        <v>0.2098</v>
      </c>
      <c r="M21" s="34">
        <v>14</v>
      </c>
      <c r="N21" s="32">
        <v>0.0979</v>
      </c>
      <c r="O21" s="33">
        <f t="shared" si="1"/>
        <v>0.46149999999999997</v>
      </c>
      <c r="P21" s="34">
        <v>6</v>
      </c>
      <c r="Q21" s="32">
        <v>0.042</v>
      </c>
      <c r="R21" s="34">
        <v>8</v>
      </c>
      <c r="S21" s="32">
        <v>0.0559</v>
      </c>
      <c r="T21" s="34">
        <v>1</v>
      </c>
      <c r="U21" s="32">
        <v>0.007</v>
      </c>
      <c r="V21" s="33">
        <f t="shared" si="5"/>
        <v>0.1049</v>
      </c>
      <c r="W21" s="34">
        <v>0</v>
      </c>
      <c r="X21" s="32">
        <v>0</v>
      </c>
      <c r="Y21" s="34">
        <v>4</v>
      </c>
      <c r="Z21" s="32">
        <v>0.028</v>
      </c>
      <c r="AA21" s="33">
        <f t="shared" si="3"/>
        <v>0.028</v>
      </c>
      <c r="AB21" s="34">
        <v>4</v>
      </c>
      <c r="AC21" s="33">
        <v>0.028</v>
      </c>
      <c r="AD21" s="34"/>
    </row>
    <row r="22" spans="1:30" ht="12.75">
      <c r="A22" s="13" t="s">
        <v>111</v>
      </c>
      <c r="B22" s="13" t="s">
        <v>123</v>
      </c>
      <c r="C22" s="34">
        <f t="shared" si="4"/>
        <v>350</v>
      </c>
      <c r="D22" s="52">
        <v>44</v>
      </c>
      <c r="E22" s="32">
        <v>0.1257</v>
      </c>
      <c r="F22" s="34">
        <v>45</v>
      </c>
      <c r="G22" s="32">
        <v>0.1286</v>
      </c>
      <c r="H22" s="33">
        <f t="shared" si="0"/>
        <v>0.25429999999999997</v>
      </c>
      <c r="I22" s="34">
        <v>43</v>
      </c>
      <c r="J22" s="32">
        <v>0.1229</v>
      </c>
      <c r="K22" s="34">
        <v>77</v>
      </c>
      <c r="L22" s="32">
        <v>0.22</v>
      </c>
      <c r="M22" s="34">
        <v>53</v>
      </c>
      <c r="N22" s="32">
        <v>0.1514</v>
      </c>
      <c r="O22" s="33">
        <f t="shared" si="1"/>
        <v>0.49429999999999996</v>
      </c>
      <c r="P22" s="34">
        <v>39</v>
      </c>
      <c r="Q22" s="32">
        <v>0.1114</v>
      </c>
      <c r="R22" s="34">
        <v>28</v>
      </c>
      <c r="S22" s="32">
        <v>0.08</v>
      </c>
      <c r="T22" s="34">
        <v>13</v>
      </c>
      <c r="U22" s="32">
        <v>0.0371</v>
      </c>
      <c r="V22" s="33">
        <f t="shared" si="5"/>
        <v>0.22849999999999998</v>
      </c>
      <c r="W22" s="34">
        <v>1</v>
      </c>
      <c r="X22" s="32">
        <v>0.0029</v>
      </c>
      <c r="Y22" s="34">
        <v>5</v>
      </c>
      <c r="Z22" s="32">
        <v>0.0143</v>
      </c>
      <c r="AA22" s="33">
        <f t="shared" si="3"/>
        <v>0.0172</v>
      </c>
      <c r="AB22" s="34">
        <v>2</v>
      </c>
      <c r="AC22" s="33">
        <v>0.0057</v>
      </c>
      <c r="AD22" s="34"/>
    </row>
    <row r="23" spans="1:30" ht="12.75">
      <c r="A23" s="13" t="s">
        <v>5</v>
      </c>
      <c r="B23" s="13" t="s">
        <v>5</v>
      </c>
      <c r="C23" s="34">
        <f t="shared" si="4"/>
        <v>341</v>
      </c>
      <c r="D23" s="52">
        <v>41</v>
      </c>
      <c r="E23" s="32">
        <v>0.1202</v>
      </c>
      <c r="F23" s="34">
        <v>19</v>
      </c>
      <c r="G23" s="32">
        <v>0.0557</v>
      </c>
      <c r="H23" s="33">
        <f t="shared" si="0"/>
        <v>0.1759</v>
      </c>
      <c r="I23" s="34">
        <v>23</v>
      </c>
      <c r="J23" s="32">
        <v>0.0674</v>
      </c>
      <c r="K23" s="34">
        <v>37</v>
      </c>
      <c r="L23" s="32">
        <v>0.1085</v>
      </c>
      <c r="M23" s="34">
        <v>34</v>
      </c>
      <c r="N23" s="32">
        <v>0.0997</v>
      </c>
      <c r="O23" s="33">
        <f t="shared" si="1"/>
        <v>0.2756</v>
      </c>
      <c r="P23" s="34">
        <v>36</v>
      </c>
      <c r="Q23" s="32">
        <v>0.1056</v>
      </c>
      <c r="R23" s="34">
        <v>42</v>
      </c>
      <c r="S23" s="32">
        <v>0.1232</v>
      </c>
      <c r="T23" s="34">
        <v>35</v>
      </c>
      <c r="U23" s="32">
        <v>0.1026</v>
      </c>
      <c r="V23" s="33">
        <f t="shared" si="5"/>
        <v>0.33140000000000003</v>
      </c>
      <c r="W23" s="34">
        <v>22</v>
      </c>
      <c r="X23" s="32">
        <v>0.0645</v>
      </c>
      <c r="Y23" s="34">
        <v>22</v>
      </c>
      <c r="Z23" s="32">
        <v>0.0645</v>
      </c>
      <c r="AA23" s="33">
        <f t="shared" si="3"/>
        <v>0.129</v>
      </c>
      <c r="AB23" s="34">
        <v>30</v>
      </c>
      <c r="AC23" s="33">
        <v>0.088</v>
      </c>
      <c r="AD23" s="34"/>
    </row>
    <row r="24" spans="1:30" ht="12.75">
      <c r="A24" s="13" t="s">
        <v>124</v>
      </c>
      <c r="B24" s="13" t="s">
        <v>26</v>
      </c>
      <c r="C24" s="34">
        <f t="shared" si="4"/>
        <v>168</v>
      </c>
      <c r="D24" s="52">
        <v>51</v>
      </c>
      <c r="E24" s="32">
        <v>0.3036</v>
      </c>
      <c r="F24" s="34">
        <v>18</v>
      </c>
      <c r="G24" s="32">
        <v>0.1071</v>
      </c>
      <c r="H24" s="33">
        <f t="shared" si="0"/>
        <v>0.41069999999999995</v>
      </c>
      <c r="I24" s="34">
        <v>13</v>
      </c>
      <c r="J24" s="32">
        <v>0.0774</v>
      </c>
      <c r="K24" s="34">
        <v>34</v>
      </c>
      <c r="L24" s="32">
        <v>0.2024</v>
      </c>
      <c r="M24" s="34">
        <v>9</v>
      </c>
      <c r="N24" s="32">
        <v>0.0536</v>
      </c>
      <c r="O24" s="33">
        <f t="shared" si="1"/>
        <v>0.3334</v>
      </c>
      <c r="P24" s="34">
        <v>7</v>
      </c>
      <c r="Q24" s="32">
        <v>0.0417</v>
      </c>
      <c r="R24" s="34">
        <v>13</v>
      </c>
      <c r="S24" s="32">
        <v>0.0774</v>
      </c>
      <c r="T24" s="34">
        <v>7</v>
      </c>
      <c r="U24" s="32">
        <v>0.0417</v>
      </c>
      <c r="V24" s="33">
        <f t="shared" si="5"/>
        <v>0.1608</v>
      </c>
      <c r="W24" s="34">
        <v>4</v>
      </c>
      <c r="X24" s="32">
        <v>0.0238</v>
      </c>
      <c r="Y24" s="34">
        <v>6</v>
      </c>
      <c r="Z24" s="32">
        <v>0.0357</v>
      </c>
      <c r="AA24" s="33">
        <f t="shared" si="3"/>
        <v>0.059500000000000004</v>
      </c>
      <c r="AB24" s="34">
        <v>6</v>
      </c>
      <c r="AC24" s="33">
        <v>0.0357</v>
      </c>
      <c r="AD24" s="34"/>
    </row>
    <row r="25" spans="1:30" ht="12.75">
      <c r="A25" s="13" t="s">
        <v>124</v>
      </c>
      <c r="B25" s="13" t="s">
        <v>27</v>
      </c>
      <c r="C25" s="34">
        <f t="shared" si="4"/>
        <v>43</v>
      </c>
      <c r="D25" s="52">
        <v>13</v>
      </c>
      <c r="E25" s="32">
        <v>0.3023</v>
      </c>
      <c r="F25" s="34">
        <v>13</v>
      </c>
      <c r="G25" s="32">
        <v>0.3023</v>
      </c>
      <c r="H25" s="33">
        <f t="shared" si="0"/>
        <v>0.6046</v>
      </c>
      <c r="I25" s="34">
        <v>8</v>
      </c>
      <c r="J25" s="32">
        <v>0.186</v>
      </c>
      <c r="K25" s="34">
        <v>4</v>
      </c>
      <c r="L25" s="32">
        <v>0.093</v>
      </c>
      <c r="M25" s="34">
        <v>1</v>
      </c>
      <c r="N25" s="32">
        <v>0.0233</v>
      </c>
      <c r="O25" s="33">
        <f t="shared" si="1"/>
        <v>0.3023</v>
      </c>
      <c r="P25" s="34">
        <v>2</v>
      </c>
      <c r="Q25" s="32">
        <v>0.0465</v>
      </c>
      <c r="R25" s="34">
        <v>1</v>
      </c>
      <c r="S25" s="32">
        <v>0.0233</v>
      </c>
      <c r="T25" s="34">
        <v>0</v>
      </c>
      <c r="U25" s="32">
        <v>0</v>
      </c>
      <c r="V25" s="33">
        <f t="shared" si="5"/>
        <v>0.0698</v>
      </c>
      <c r="W25" s="34">
        <v>0</v>
      </c>
      <c r="X25" s="32">
        <v>0</v>
      </c>
      <c r="Y25" s="34">
        <v>0</v>
      </c>
      <c r="Z25" s="32">
        <v>0</v>
      </c>
      <c r="AA25" s="33">
        <f t="shared" si="3"/>
        <v>0</v>
      </c>
      <c r="AB25" s="34">
        <v>1</v>
      </c>
      <c r="AC25" s="33">
        <v>0.0233</v>
      </c>
      <c r="AD25" s="34"/>
    </row>
    <row r="26" spans="1:30" ht="12.75">
      <c r="A26" s="13" t="s">
        <v>124</v>
      </c>
      <c r="B26" s="13" t="s">
        <v>28</v>
      </c>
      <c r="C26" s="34">
        <f t="shared" si="4"/>
        <v>20</v>
      </c>
      <c r="D26" s="52">
        <v>7</v>
      </c>
      <c r="E26" s="32">
        <v>0.35</v>
      </c>
      <c r="F26" s="34">
        <v>2</v>
      </c>
      <c r="G26" s="32">
        <v>0.1</v>
      </c>
      <c r="H26" s="33">
        <f t="shared" si="0"/>
        <v>0.44999999999999996</v>
      </c>
      <c r="I26" s="34">
        <v>3</v>
      </c>
      <c r="J26" s="32">
        <v>0.15</v>
      </c>
      <c r="K26" s="34">
        <v>4</v>
      </c>
      <c r="L26" s="32">
        <v>0.2</v>
      </c>
      <c r="M26" s="34">
        <v>2</v>
      </c>
      <c r="N26" s="32">
        <v>0.1</v>
      </c>
      <c r="O26" s="33">
        <f t="shared" si="1"/>
        <v>0.44999999999999996</v>
      </c>
      <c r="P26" s="34">
        <v>1</v>
      </c>
      <c r="Q26" s="32">
        <v>0.05</v>
      </c>
      <c r="R26" s="34">
        <v>0</v>
      </c>
      <c r="S26" s="32">
        <v>0</v>
      </c>
      <c r="T26" s="34">
        <v>1</v>
      </c>
      <c r="U26" s="32">
        <v>0.05</v>
      </c>
      <c r="V26" s="33">
        <f t="shared" si="5"/>
        <v>0.1</v>
      </c>
      <c r="W26" s="34">
        <v>0</v>
      </c>
      <c r="X26" s="32">
        <v>0</v>
      </c>
      <c r="Y26" s="34">
        <v>0</v>
      </c>
      <c r="Z26" s="32">
        <v>0</v>
      </c>
      <c r="AA26" s="33">
        <f t="shared" si="3"/>
        <v>0</v>
      </c>
      <c r="AB26" s="34">
        <v>0</v>
      </c>
      <c r="AC26" s="33">
        <v>0</v>
      </c>
      <c r="AD26" s="34"/>
    </row>
    <row r="27" spans="1:30" ht="12.75">
      <c r="A27" s="13" t="s">
        <v>124</v>
      </c>
      <c r="B27" s="13" t="s">
        <v>29</v>
      </c>
      <c r="C27" s="34">
        <f t="shared" si="4"/>
        <v>126</v>
      </c>
      <c r="D27" s="52">
        <v>40</v>
      </c>
      <c r="E27" s="32">
        <v>0.3175</v>
      </c>
      <c r="F27" s="34">
        <v>14</v>
      </c>
      <c r="G27" s="32">
        <v>0.1111</v>
      </c>
      <c r="H27" s="33">
        <f t="shared" si="0"/>
        <v>0.4286</v>
      </c>
      <c r="I27" s="34">
        <v>10</v>
      </c>
      <c r="J27" s="32">
        <v>0.0794</v>
      </c>
      <c r="K27" s="34">
        <v>24</v>
      </c>
      <c r="L27" s="32">
        <v>0.1905</v>
      </c>
      <c r="M27" s="34">
        <v>10</v>
      </c>
      <c r="N27" s="32">
        <v>0.0794</v>
      </c>
      <c r="O27" s="33">
        <f t="shared" si="1"/>
        <v>0.34930000000000005</v>
      </c>
      <c r="P27" s="34">
        <v>8</v>
      </c>
      <c r="Q27" s="32">
        <v>0.0635</v>
      </c>
      <c r="R27" s="34">
        <v>12</v>
      </c>
      <c r="S27" s="32">
        <v>0.0952</v>
      </c>
      <c r="T27" s="34">
        <v>4</v>
      </c>
      <c r="U27" s="32">
        <v>0.0317</v>
      </c>
      <c r="V27" s="33">
        <f t="shared" si="5"/>
        <v>0.1904</v>
      </c>
      <c r="W27" s="34">
        <v>0</v>
      </c>
      <c r="X27" s="32">
        <v>0</v>
      </c>
      <c r="Y27" s="34">
        <v>2</v>
      </c>
      <c r="Z27" s="32">
        <v>0.0159</v>
      </c>
      <c r="AA27" s="33">
        <f t="shared" si="3"/>
        <v>0.0159</v>
      </c>
      <c r="AB27" s="34">
        <v>2</v>
      </c>
      <c r="AC27" s="33">
        <v>0.0159</v>
      </c>
      <c r="AD27" s="34"/>
    </row>
    <row r="28" spans="1:30" ht="12.75">
      <c r="A28" s="13" t="s">
        <v>124</v>
      </c>
      <c r="B28" s="13" t="s">
        <v>30</v>
      </c>
      <c r="C28" s="34">
        <f t="shared" si="4"/>
        <v>357</v>
      </c>
      <c r="D28" s="52">
        <v>90</v>
      </c>
      <c r="E28" s="32">
        <v>0.2521</v>
      </c>
      <c r="F28" s="34">
        <v>39</v>
      </c>
      <c r="G28" s="32">
        <v>0.1092</v>
      </c>
      <c r="H28" s="33">
        <f t="shared" si="0"/>
        <v>0.3613</v>
      </c>
      <c r="I28" s="34">
        <v>32</v>
      </c>
      <c r="J28" s="32">
        <v>0.0896</v>
      </c>
      <c r="K28" s="34">
        <v>62</v>
      </c>
      <c r="L28" s="32">
        <v>0.1737</v>
      </c>
      <c r="M28" s="34">
        <v>28</v>
      </c>
      <c r="N28" s="32">
        <v>0.0784</v>
      </c>
      <c r="O28" s="33">
        <f t="shared" si="1"/>
        <v>0.3417</v>
      </c>
      <c r="P28" s="34">
        <v>18</v>
      </c>
      <c r="Q28" s="32">
        <v>0.0504</v>
      </c>
      <c r="R28" s="34">
        <v>29</v>
      </c>
      <c r="S28" s="32">
        <v>0.0812</v>
      </c>
      <c r="T28" s="34">
        <v>13</v>
      </c>
      <c r="U28" s="32">
        <v>0.0364</v>
      </c>
      <c r="V28" s="33">
        <f>SUM(Q28+S28+U28)</f>
        <v>0.16799999999999998</v>
      </c>
      <c r="W28" s="34">
        <v>5</v>
      </c>
      <c r="X28" s="32">
        <v>0.0104</v>
      </c>
      <c r="Y28" s="34">
        <v>15</v>
      </c>
      <c r="Z28" s="32">
        <v>0.042</v>
      </c>
      <c r="AA28" s="33">
        <f t="shared" si="3"/>
        <v>0.0524</v>
      </c>
      <c r="AB28" s="34">
        <v>26</v>
      </c>
      <c r="AC28" s="33">
        <v>0.0728</v>
      </c>
      <c r="AD28" s="34"/>
    </row>
    <row r="29" spans="1:30" ht="12.75">
      <c r="A29" s="13" t="s">
        <v>124</v>
      </c>
      <c r="B29" s="13" t="s">
        <v>31</v>
      </c>
      <c r="C29" s="34">
        <f t="shared" si="4"/>
        <v>264</v>
      </c>
      <c r="D29" s="52">
        <v>59</v>
      </c>
      <c r="E29" s="32">
        <v>0.2235</v>
      </c>
      <c r="F29" s="34">
        <v>37</v>
      </c>
      <c r="G29" s="32">
        <v>0.1402</v>
      </c>
      <c r="H29" s="33">
        <f t="shared" si="0"/>
        <v>0.3637</v>
      </c>
      <c r="I29" s="34">
        <v>28</v>
      </c>
      <c r="J29" s="32">
        <v>0.1061</v>
      </c>
      <c r="K29" s="34">
        <v>37</v>
      </c>
      <c r="L29" s="32">
        <v>0.1402</v>
      </c>
      <c r="M29" s="34">
        <v>30</v>
      </c>
      <c r="N29" s="32">
        <v>0.1136</v>
      </c>
      <c r="O29" s="33">
        <f t="shared" si="1"/>
        <v>0.3599</v>
      </c>
      <c r="P29" s="34">
        <v>22</v>
      </c>
      <c r="Q29" s="32">
        <v>0.0833</v>
      </c>
      <c r="R29" s="34">
        <v>12</v>
      </c>
      <c r="S29" s="32">
        <v>0.0455</v>
      </c>
      <c r="T29" s="34">
        <v>11</v>
      </c>
      <c r="U29" s="32">
        <v>0.0417</v>
      </c>
      <c r="V29" s="33">
        <f>SUM(Q29+S29+U29)</f>
        <v>0.17049999999999998</v>
      </c>
      <c r="W29" s="34">
        <v>5</v>
      </c>
      <c r="X29" s="32">
        <v>0.0189</v>
      </c>
      <c r="Y29" s="34">
        <v>15</v>
      </c>
      <c r="Z29" s="32">
        <v>0.0568</v>
      </c>
      <c r="AA29" s="33">
        <f t="shared" si="3"/>
        <v>0.0757</v>
      </c>
      <c r="AB29" s="34">
        <v>8</v>
      </c>
      <c r="AC29" s="33">
        <v>0.0303</v>
      </c>
      <c r="AD29" s="34"/>
    </row>
    <row r="30" spans="1:30" ht="12.75">
      <c r="A30" s="13" t="s">
        <v>6</v>
      </c>
      <c r="B30" s="13" t="s">
        <v>6</v>
      </c>
      <c r="C30" s="34">
        <f t="shared" si="4"/>
        <v>748</v>
      </c>
      <c r="D30" s="53">
        <v>266</v>
      </c>
      <c r="E30" s="32">
        <v>0.3556</v>
      </c>
      <c r="F30" s="34">
        <v>90</v>
      </c>
      <c r="G30" s="32">
        <v>0.1203</v>
      </c>
      <c r="H30" s="33">
        <f t="shared" si="0"/>
        <v>0.47590000000000005</v>
      </c>
      <c r="I30" s="34">
        <v>69</v>
      </c>
      <c r="J30" s="32">
        <v>0.0922</v>
      </c>
      <c r="K30" s="34">
        <v>100</v>
      </c>
      <c r="L30" s="32">
        <v>0.1337</v>
      </c>
      <c r="M30" s="34">
        <v>48</v>
      </c>
      <c r="N30" s="32">
        <v>0.0642</v>
      </c>
      <c r="O30" s="33">
        <f t="shared" si="1"/>
        <v>0.2901</v>
      </c>
      <c r="P30" s="34">
        <v>44</v>
      </c>
      <c r="Q30" s="32">
        <v>0.0588</v>
      </c>
      <c r="R30" s="34">
        <v>44</v>
      </c>
      <c r="S30" s="32">
        <v>0.0588</v>
      </c>
      <c r="T30" s="34">
        <v>14</v>
      </c>
      <c r="U30" s="32">
        <v>0.0187</v>
      </c>
      <c r="V30" s="33">
        <f>SUM(Q30+S30+U30)</f>
        <v>0.1363</v>
      </c>
      <c r="W30" s="34">
        <v>12</v>
      </c>
      <c r="X30" s="32">
        <v>0.016</v>
      </c>
      <c r="Y30" s="34">
        <v>23</v>
      </c>
      <c r="Z30" s="32">
        <v>0.0307</v>
      </c>
      <c r="AA30" s="33">
        <f t="shared" si="3"/>
        <v>0.046700000000000005</v>
      </c>
      <c r="AB30" s="34">
        <v>38</v>
      </c>
      <c r="AC30" s="33">
        <v>0.0508</v>
      </c>
      <c r="AD30" s="34"/>
    </row>
    <row r="31" spans="1:30" ht="12.75">
      <c r="A31" s="13" t="s">
        <v>112</v>
      </c>
      <c r="B31" s="13" t="s">
        <v>32</v>
      </c>
      <c r="C31" s="34"/>
      <c r="D31" s="53"/>
      <c r="E31" s="32"/>
      <c r="F31" s="34"/>
      <c r="G31" s="32"/>
      <c r="H31" s="33">
        <f t="shared" si="0"/>
        <v>0</v>
      </c>
      <c r="I31" s="34"/>
      <c r="J31" s="32"/>
      <c r="K31" s="34"/>
      <c r="L31" s="32"/>
      <c r="M31" s="34"/>
      <c r="N31" s="32"/>
      <c r="O31" s="33">
        <f t="shared" si="1"/>
        <v>0</v>
      </c>
      <c r="P31" s="34"/>
      <c r="Q31" s="32"/>
      <c r="R31" s="34"/>
      <c r="S31" s="32"/>
      <c r="T31" s="34"/>
      <c r="U31" s="32"/>
      <c r="V31" s="33">
        <f>SUM(Q31+U31+S31)</f>
        <v>0</v>
      </c>
      <c r="W31" s="34"/>
      <c r="X31" s="32"/>
      <c r="Y31" s="34"/>
      <c r="Z31" s="32"/>
      <c r="AA31" s="33">
        <f t="shared" si="3"/>
        <v>0</v>
      </c>
      <c r="AB31" s="34"/>
      <c r="AC31" s="33"/>
      <c r="AD31" s="34"/>
    </row>
    <row r="32" spans="1:30" ht="12.75">
      <c r="A32" s="13" t="s">
        <v>7</v>
      </c>
      <c r="B32" s="13" t="s">
        <v>7</v>
      </c>
      <c r="C32" s="34">
        <f aca="true" t="shared" si="6" ref="C32:C42">SUM(D32+F32+I32+K32+M32+P32+R32+T32+W32+Y32+AB32)</f>
        <v>577</v>
      </c>
      <c r="D32" s="52">
        <v>78</v>
      </c>
      <c r="E32" s="32">
        <v>0.1352</v>
      </c>
      <c r="F32" s="34">
        <v>63</v>
      </c>
      <c r="G32" s="32">
        <v>0.1092</v>
      </c>
      <c r="H32" s="33">
        <f t="shared" si="0"/>
        <v>0.2444</v>
      </c>
      <c r="I32" s="34">
        <v>65</v>
      </c>
      <c r="J32" s="32">
        <v>0.1127</v>
      </c>
      <c r="K32" s="34">
        <v>89</v>
      </c>
      <c r="L32" s="32">
        <v>0.1542</v>
      </c>
      <c r="M32" s="34">
        <v>73</v>
      </c>
      <c r="N32" s="32">
        <v>0.1265</v>
      </c>
      <c r="O32" s="33">
        <f t="shared" si="1"/>
        <v>0.3934</v>
      </c>
      <c r="P32" s="34">
        <v>57</v>
      </c>
      <c r="Q32" s="32">
        <v>0.0988</v>
      </c>
      <c r="R32" s="34">
        <v>49</v>
      </c>
      <c r="S32" s="32">
        <v>0.0849</v>
      </c>
      <c r="T32" s="34">
        <v>27</v>
      </c>
      <c r="U32" s="32">
        <v>0.0468</v>
      </c>
      <c r="V32" s="33">
        <f>SUM(Q32+S32+U32)</f>
        <v>0.2305</v>
      </c>
      <c r="W32" s="34">
        <v>14</v>
      </c>
      <c r="X32" s="32">
        <v>0.0243</v>
      </c>
      <c r="Y32" s="34">
        <v>31</v>
      </c>
      <c r="Z32" s="32">
        <v>0.0537</v>
      </c>
      <c r="AA32" s="33">
        <f t="shared" si="3"/>
        <v>0.078</v>
      </c>
      <c r="AB32" s="34">
        <v>31</v>
      </c>
      <c r="AC32" s="33">
        <v>0.0537</v>
      </c>
      <c r="AD32" s="34"/>
    </row>
    <row r="33" spans="1:30" ht="12.75">
      <c r="A33" s="13" t="s">
        <v>113</v>
      </c>
      <c r="B33" s="13" t="s">
        <v>33</v>
      </c>
      <c r="C33" s="34">
        <f t="shared" si="6"/>
        <v>316</v>
      </c>
      <c r="D33" s="52">
        <v>171</v>
      </c>
      <c r="E33" s="32">
        <v>0.5411</v>
      </c>
      <c r="F33" s="34">
        <v>53</v>
      </c>
      <c r="G33" s="32">
        <v>0.1677</v>
      </c>
      <c r="H33" s="33">
        <f t="shared" si="0"/>
        <v>0.7088</v>
      </c>
      <c r="I33" s="34">
        <v>41</v>
      </c>
      <c r="J33" s="32">
        <v>0.1297</v>
      </c>
      <c r="K33" s="34">
        <v>34</v>
      </c>
      <c r="L33" s="32">
        <v>0.1076</v>
      </c>
      <c r="M33" s="34">
        <v>10</v>
      </c>
      <c r="N33" s="32">
        <v>0.0316</v>
      </c>
      <c r="O33" s="33">
        <f t="shared" si="1"/>
        <v>0.26890000000000003</v>
      </c>
      <c r="P33" s="34">
        <v>4</v>
      </c>
      <c r="Q33" s="32">
        <v>0.0127</v>
      </c>
      <c r="R33" s="34">
        <v>0</v>
      </c>
      <c r="S33" s="32">
        <v>0</v>
      </c>
      <c r="T33" s="34">
        <v>1</v>
      </c>
      <c r="U33" s="32">
        <v>0.0032</v>
      </c>
      <c r="V33" s="33">
        <f>SUM(Q33+S33+U33)</f>
        <v>0.0159</v>
      </c>
      <c r="W33" s="34">
        <v>0</v>
      </c>
      <c r="X33" s="32">
        <v>0</v>
      </c>
      <c r="Y33" s="34">
        <v>1</v>
      </c>
      <c r="Z33" s="32">
        <v>0.0032</v>
      </c>
      <c r="AA33" s="33">
        <f t="shared" si="3"/>
        <v>0.0032</v>
      </c>
      <c r="AB33" s="34">
        <v>1</v>
      </c>
      <c r="AC33" s="33">
        <v>0.0032</v>
      </c>
      <c r="AD33" s="34"/>
    </row>
    <row r="34" spans="1:30" ht="12.75">
      <c r="A34" s="13" t="s">
        <v>113</v>
      </c>
      <c r="B34" s="13" t="s">
        <v>45</v>
      </c>
      <c r="C34" s="34">
        <f t="shared" si="6"/>
        <v>109</v>
      </c>
      <c r="D34" s="52">
        <v>79</v>
      </c>
      <c r="E34" s="32">
        <v>0.7248</v>
      </c>
      <c r="F34" s="34">
        <v>16</v>
      </c>
      <c r="G34" s="32">
        <v>0.1468</v>
      </c>
      <c r="H34" s="33">
        <f t="shared" si="0"/>
        <v>0.8716</v>
      </c>
      <c r="I34" s="34">
        <v>3</v>
      </c>
      <c r="J34" s="32">
        <v>0.0275</v>
      </c>
      <c r="K34" s="34">
        <v>7</v>
      </c>
      <c r="L34" s="32">
        <v>0.0642</v>
      </c>
      <c r="M34" s="34">
        <v>3</v>
      </c>
      <c r="N34" s="32">
        <v>0.0275</v>
      </c>
      <c r="O34" s="33">
        <f t="shared" si="1"/>
        <v>0.11919999999999999</v>
      </c>
      <c r="P34" s="34">
        <v>1</v>
      </c>
      <c r="Q34" s="32">
        <v>0.0092</v>
      </c>
      <c r="R34" s="34">
        <v>0</v>
      </c>
      <c r="S34" s="32">
        <v>0</v>
      </c>
      <c r="T34" s="34">
        <v>0</v>
      </c>
      <c r="U34" s="32">
        <v>0</v>
      </c>
      <c r="V34" s="33">
        <f>SUM(Q34+S34+U34)</f>
        <v>0.0092</v>
      </c>
      <c r="W34" s="34">
        <v>0</v>
      </c>
      <c r="X34" s="32">
        <v>0</v>
      </c>
      <c r="Y34" s="34">
        <v>0</v>
      </c>
      <c r="Z34" s="32">
        <v>0</v>
      </c>
      <c r="AA34" s="33">
        <f t="shared" si="3"/>
        <v>0</v>
      </c>
      <c r="AB34" s="34">
        <v>0</v>
      </c>
      <c r="AC34" s="33">
        <v>0</v>
      </c>
      <c r="AD34" s="34"/>
    </row>
    <row r="35" spans="1:30" ht="12.75">
      <c r="A35" s="13" t="s">
        <v>113</v>
      </c>
      <c r="B35" s="13" t="s">
        <v>34</v>
      </c>
      <c r="C35" s="34">
        <f t="shared" si="6"/>
        <v>1307</v>
      </c>
      <c r="D35" s="52">
        <v>315</v>
      </c>
      <c r="E35" s="32">
        <v>0.241</v>
      </c>
      <c r="F35" s="34">
        <v>261</v>
      </c>
      <c r="G35" s="32">
        <v>0.1997</v>
      </c>
      <c r="H35" s="33">
        <f t="shared" si="0"/>
        <v>0.4407</v>
      </c>
      <c r="I35" s="34">
        <v>203</v>
      </c>
      <c r="J35" s="32">
        <v>0.1553</v>
      </c>
      <c r="K35" s="34">
        <v>194</v>
      </c>
      <c r="L35" s="32">
        <v>0.1484</v>
      </c>
      <c r="M35" s="34">
        <v>127</v>
      </c>
      <c r="N35" s="32">
        <v>0.0972</v>
      </c>
      <c r="O35" s="33">
        <f t="shared" si="1"/>
        <v>0.4009</v>
      </c>
      <c r="P35" s="34">
        <v>69</v>
      </c>
      <c r="Q35" s="32">
        <v>0.0528</v>
      </c>
      <c r="R35" s="34">
        <v>39</v>
      </c>
      <c r="S35" s="32">
        <v>0.0298</v>
      </c>
      <c r="T35" s="34">
        <v>35</v>
      </c>
      <c r="U35" s="32">
        <v>0.0268</v>
      </c>
      <c r="V35" s="33">
        <f>SUM(Q35+S35+U34)</f>
        <v>0.0826</v>
      </c>
      <c r="W35" s="34">
        <v>12</v>
      </c>
      <c r="X35" s="32">
        <v>0.0092</v>
      </c>
      <c r="Y35" s="34">
        <v>15</v>
      </c>
      <c r="Z35" s="32">
        <v>0.0115</v>
      </c>
      <c r="AA35" s="33">
        <f t="shared" si="3"/>
        <v>0.0207</v>
      </c>
      <c r="AB35" s="34">
        <v>37</v>
      </c>
      <c r="AC35" s="33">
        <v>0.0283</v>
      </c>
      <c r="AD35" s="34"/>
    </row>
    <row r="36" spans="1:30" ht="12.75">
      <c r="A36" s="13" t="s">
        <v>113</v>
      </c>
      <c r="B36" s="13" t="s">
        <v>35</v>
      </c>
      <c r="C36" s="34">
        <f t="shared" si="6"/>
        <v>253</v>
      </c>
      <c r="D36" s="52">
        <v>66</v>
      </c>
      <c r="E36" s="32">
        <v>0.2609</v>
      </c>
      <c r="F36" s="34">
        <v>49</v>
      </c>
      <c r="G36" s="32">
        <v>0.1937</v>
      </c>
      <c r="H36" s="33">
        <f t="shared" si="0"/>
        <v>0.4546</v>
      </c>
      <c r="I36" s="34">
        <v>57</v>
      </c>
      <c r="J36" s="32">
        <v>0.2253</v>
      </c>
      <c r="K36" s="34">
        <v>25</v>
      </c>
      <c r="L36" s="32">
        <v>0.0988</v>
      </c>
      <c r="M36" s="34">
        <v>16</v>
      </c>
      <c r="N36" s="32">
        <v>0.0632</v>
      </c>
      <c r="O36" s="33">
        <f t="shared" si="1"/>
        <v>0.3873</v>
      </c>
      <c r="P36" s="34">
        <v>10</v>
      </c>
      <c r="Q36" s="32">
        <v>0.0395</v>
      </c>
      <c r="R36" s="34">
        <v>13</v>
      </c>
      <c r="S36" s="32">
        <v>0.0514</v>
      </c>
      <c r="T36" s="34">
        <v>3</v>
      </c>
      <c r="U36" s="32">
        <v>0.0119</v>
      </c>
      <c r="V36" s="33">
        <f aca="true" t="shared" si="7" ref="V36:V50">SUM(Q36+S36+U36)</f>
        <v>0.1028</v>
      </c>
      <c r="W36" s="34">
        <v>2</v>
      </c>
      <c r="X36" s="32">
        <v>0.0079</v>
      </c>
      <c r="Y36" s="34">
        <v>5</v>
      </c>
      <c r="Z36" s="32">
        <v>0.0198</v>
      </c>
      <c r="AA36" s="33">
        <f t="shared" si="3"/>
        <v>0.027700000000000002</v>
      </c>
      <c r="AB36" s="34">
        <v>7</v>
      </c>
      <c r="AC36" s="33">
        <v>0.0277</v>
      </c>
      <c r="AD36" s="34"/>
    </row>
    <row r="37" spans="1:30" ht="12.75">
      <c r="A37" s="13" t="s">
        <v>125</v>
      </c>
      <c r="B37" s="13" t="s">
        <v>37</v>
      </c>
      <c r="C37" s="34">
        <f t="shared" si="6"/>
        <v>233</v>
      </c>
      <c r="D37" s="52">
        <v>71</v>
      </c>
      <c r="E37" s="32">
        <v>0.3047</v>
      </c>
      <c r="F37" s="34">
        <v>21</v>
      </c>
      <c r="G37" s="32">
        <v>0.0901</v>
      </c>
      <c r="H37" s="33">
        <f t="shared" si="0"/>
        <v>0.39480000000000004</v>
      </c>
      <c r="I37" s="34">
        <v>19</v>
      </c>
      <c r="J37" s="32">
        <v>0.0815</v>
      </c>
      <c r="K37" s="34">
        <v>53</v>
      </c>
      <c r="L37" s="32">
        <v>0.2275</v>
      </c>
      <c r="M37" s="34">
        <v>11</v>
      </c>
      <c r="N37" s="32">
        <v>0.0472</v>
      </c>
      <c r="O37" s="33">
        <f t="shared" si="1"/>
        <v>0.3562</v>
      </c>
      <c r="P37" s="34">
        <v>17</v>
      </c>
      <c r="Q37" s="32">
        <v>0.073</v>
      </c>
      <c r="R37" s="34">
        <v>16</v>
      </c>
      <c r="S37" s="32">
        <v>0.0687</v>
      </c>
      <c r="T37" s="34">
        <v>12</v>
      </c>
      <c r="U37" s="32">
        <v>0.0515</v>
      </c>
      <c r="V37" s="33">
        <f t="shared" si="7"/>
        <v>0.19319999999999998</v>
      </c>
      <c r="W37" s="34">
        <v>1</v>
      </c>
      <c r="X37" s="32">
        <v>0.0043</v>
      </c>
      <c r="Y37" s="34">
        <v>7</v>
      </c>
      <c r="Z37" s="32">
        <v>0.03</v>
      </c>
      <c r="AA37" s="33">
        <f t="shared" si="3"/>
        <v>0.0343</v>
      </c>
      <c r="AB37" s="34">
        <v>5</v>
      </c>
      <c r="AC37" s="33">
        <v>0.0215</v>
      </c>
      <c r="AD37" s="34"/>
    </row>
    <row r="38" spans="1:30" ht="12.75">
      <c r="A38" s="13" t="s">
        <v>125</v>
      </c>
      <c r="B38" s="13" t="s">
        <v>38</v>
      </c>
      <c r="C38" s="34">
        <f t="shared" si="6"/>
        <v>268</v>
      </c>
      <c r="D38" s="52">
        <v>43</v>
      </c>
      <c r="E38" s="32">
        <v>0.1604</v>
      </c>
      <c r="F38" s="34">
        <v>14</v>
      </c>
      <c r="G38" s="32">
        <v>0.0522</v>
      </c>
      <c r="H38" s="33">
        <f t="shared" si="0"/>
        <v>0.21259999999999998</v>
      </c>
      <c r="I38" s="34">
        <v>21</v>
      </c>
      <c r="J38" s="32">
        <v>0.0784</v>
      </c>
      <c r="K38" s="34">
        <v>63</v>
      </c>
      <c r="L38" s="32">
        <v>0.2351</v>
      </c>
      <c r="M38" s="34">
        <v>26</v>
      </c>
      <c r="N38" s="32">
        <v>0.097</v>
      </c>
      <c r="O38" s="33">
        <f t="shared" si="1"/>
        <v>0.4105</v>
      </c>
      <c r="P38" s="34">
        <v>24</v>
      </c>
      <c r="Q38" s="32">
        <v>0.0895</v>
      </c>
      <c r="R38" s="34">
        <v>31</v>
      </c>
      <c r="S38" s="32">
        <v>0.1157</v>
      </c>
      <c r="T38" s="34">
        <v>18</v>
      </c>
      <c r="U38" s="32">
        <v>0.0672</v>
      </c>
      <c r="V38" s="33">
        <f t="shared" si="7"/>
        <v>0.2724</v>
      </c>
      <c r="W38" s="34">
        <v>10</v>
      </c>
      <c r="X38" s="32">
        <v>0.0373</v>
      </c>
      <c r="Y38" s="34">
        <v>12</v>
      </c>
      <c r="Z38" s="32">
        <v>0.0448</v>
      </c>
      <c r="AA38" s="33">
        <f t="shared" si="3"/>
        <v>0.0821</v>
      </c>
      <c r="AB38" s="34">
        <v>6</v>
      </c>
      <c r="AC38" s="33">
        <v>0.0224</v>
      </c>
      <c r="AD38" s="34"/>
    </row>
    <row r="39" spans="1:30" ht="12.75">
      <c r="A39" s="13" t="s">
        <v>114</v>
      </c>
      <c r="B39" s="13" t="s">
        <v>39</v>
      </c>
      <c r="C39" s="34">
        <f t="shared" si="6"/>
        <v>8</v>
      </c>
      <c r="D39" s="52">
        <v>6</v>
      </c>
      <c r="E39" s="32">
        <v>0.75</v>
      </c>
      <c r="F39" s="34">
        <v>1</v>
      </c>
      <c r="G39" s="32">
        <v>0.125</v>
      </c>
      <c r="H39" s="33">
        <f t="shared" si="0"/>
        <v>0.875</v>
      </c>
      <c r="I39" s="34">
        <v>0</v>
      </c>
      <c r="J39" s="32">
        <v>0</v>
      </c>
      <c r="K39" s="34">
        <v>1</v>
      </c>
      <c r="L39" s="32">
        <v>0.125</v>
      </c>
      <c r="M39" s="34">
        <v>0</v>
      </c>
      <c r="N39" s="32">
        <v>0</v>
      </c>
      <c r="O39" s="33">
        <f t="shared" si="1"/>
        <v>0.125</v>
      </c>
      <c r="P39" s="34">
        <v>0</v>
      </c>
      <c r="Q39" s="32">
        <v>0</v>
      </c>
      <c r="R39" s="34">
        <v>0</v>
      </c>
      <c r="S39" s="32">
        <v>0</v>
      </c>
      <c r="T39" s="34">
        <v>0</v>
      </c>
      <c r="U39" s="32">
        <v>0</v>
      </c>
      <c r="V39" s="33">
        <f t="shared" si="7"/>
        <v>0</v>
      </c>
      <c r="W39" s="34">
        <v>0</v>
      </c>
      <c r="X39" s="32">
        <v>0</v>
      </c>
      <c r="Y39" s="34">
        <v>0</v>
      </c>
      <c r="Z39" s="32">
        <v>0</v>
      </c>
      <c r="AA39" s="33">
        <f t="shared" si="3"/>
        <v>0</v>
      </c>
      <c r="AB39" s="34">
        <v>0</v>
      </c>
      <c r="AC39" s="33">
        <v>0</v>
      </c>
      <c r="AD39" s="34"/>
    </row>
    <row r="40" spans="1:30" ht="12.75">
      <c r="A40" s="13" t="s">
        <v>114</v>
      </c>
      <c r="B40" s="13" t="s">
        <v>32</v>
      </c>
      <c r="C40" s="34">
        <f t="shared" si="6"/>
        <v>404</v>
      </c>
      <c r="D40" s="52">
        <v>263</v>
      </c>
      <c r="E40" s="32">
        <v>0.651</v>
      </c>
      <c r="F40" s="34">
        <v>63</v>
      </c>
      <c r="G40" s="32">
        <v>0.1559</v>
      </c>
      <c r="H40" s="33">
        <f aca="true" t="shared" si="8" ref="H40:H56">SUM(E40+G40)</f>
        <v>0.8069000000000001</v>
      </c>
      <c r="I40" s="34">
        <v>33</v>
      </c>
      <c r="J40" s="32">
        <v>0.0817</v>
      </c>
      <c r="K40" s="34">
        <v>18</v>
      </c>
      <c r="L40" s="32">
        <v>0.0446</v>
      </c>
      <c r="M40" s="34">
        <v>11</v>
      </c>
      <c r="N40" s="32">
        <v>0.0272</v>
      </c>
      <c r="O40" s="33">
        <f aca="true" t="shared" si="9" ref="O40:O71">SUM(J40+L40+N40)</f>
        <v>0.1535</v>
      </c>
      <c r="P40" s="34">
        <v>2</v>
      </c>
      <c r="Q40" s="32">
        <v>0.005</v>
      </c>
      <c r="R40" s="34">
        <v>9</v>
      </c>
      <c r="S40" s="32">
        <v>0.0223</v>
      </c>
      <c r="T40" s="34">
        <v>3</v>
      </c>
      <c r="U40" s="32">
        <v>0.0074</v>
      </c>
      <c r="V40" s="33">
        <f t="shared" si="7"/>
        <v>0.0347</v>
      </c>
      <c r="W40" s="34">
        <v>0</v>
      </c>
      <c r="X40" s="32">
        <v>0</v>
      </c>
      <c r="Y40" s="34">
        <v>0</v>
      </c>
      <c r="Z40" s="32">
        <v>0</v>
      </c>
      <c r="AA40" s="33">
        <f aca="true" t="shared" si="10" ref="AA40:AA71">SUM(X40+Z40)</f>
        <v>0</v>
      </c>
      <c r="AB40" s="34">
        <v>2</v>
      </c>
      <c r="AC40" s="33">
        <v>0.005</v>
      </c>
      <c r="AD40" s="34"/>
    </row>
    <row r="41" spans="1:30" ht="12.75">
      <c r="A41" s="13" t="s">
        <v>8</v>
      </c>
      <c r="B41" s="13" t="s">
        <v>8</v>
      </c>
      <c r="C41" s="34">
        <f t="shared" si="6"/>
        <v>554</v>
      </c>
      <c r="D41" s="52">
        <v>125</v>
      </c>
      <c r="E41" s="32">
        <v>0.2256</v>
      </c>
      <c r="F41" s="34">
        <v>105</v>
      </c>
      <c r="G41" s="32">
        <v>0.1895</v>
      </c>
      <c r="H41" s="33">
        <f t="shared" si="8"/>
        <v>0.4151</v>
      </c>
      <c r="I41" s="34">
        <v>70</v>
      </c>
      <c r="J41" s="32">
        <v>0.1264</v>
      </c>
      <c r="K41" s="34">
        <v>99</v>
      </c>
      <c r="L41" s="32">
        <v>0.1787</v>
      </c>
      <c r="M41" s="34">
        <v>50</v>
      </c>
      <c r="N41" s="32">
        <v>0.0903</v>
      </c>
      <c r="O41" s="33">
        <f t="shared" si="9"/>
        <v>0.39540000000000003</v>
      </c>
      <c r="P41" s="34">
        <v>21</v>
      </c>
      <c r="Q41" s="32">
        <v>0.0379</v>
      </c>
      <c r="R41" s="34">
        <v>32</v>
      </c>
      <c r="S41" s="32">
        <v>0.0578</v>
      </c>
      <c r="T41" s="34">
        <v>15</v>
      </c>
      <c r="U41" s="32">
        <v>0.0271</v>
      </c>
      <c r="V41" s="33">
        <f t="shared" si="7"/>
        <v>0.1228</v>
      </c>
      <c r="W41" s="34">
        <v>6</v>
      </c>
      <c r="X41" s="32">
        <v>0.0108</v>
      </c>
      <c r="Y41" s="34">
        <v>10</v>
      </c>
      <c r="Z41" s="32">
        <v>0.0181</v>
      </c>
      <c r="AA41" s="33">
        <f t="shared" si="10"/>
        <v>0.028900000000000002</v>
      </c>
      <c r="AB41" s="34">
        <v>21</v>
      </c>
      <c r="AC41" s="33">
        <v>0.0379</v>
      </c>
      <c r="AD41" s="34"/>
    </row>
    <row r="42" spans="1:30" ht="12.75">
      <c r="A42" s="13" t="s">
        <v>8</v>
      </c>
      <c r="B42" s="13" t="s">
        <v>40</v>
      </c>
      <c r="C42" s="34">
        <f t="shared" si="6"/>
        <v>92</v>
      </c>
      <c r="D42" s="52">
        <v>27</v>
      </c>
      <c r="E42" s="32">
        <v>0.2935</v>
      </c>
      <c r="F42" s="34">
        <v>6</v>
      </c>
      <c r="G42" s="32">
        <v>0.0652</v>
      </c>
      <c r="H42" s="33">
        <f t="shared" si="8"/>
        <v>0.35869999999999996</v>
      </c>
      <c r="I42" s="34">
        <v>16</v>
      </c>
      <c r="J42" s="32">
        <v>0.1739</v>
      </c>
      <c r="K42" s="34">
        <v>16</v>
      </c>
      <c r="L42" s="32">
        <v>0.1739</v>
      </c>
      <c r="M42" s="34">
        <v>9</v>
      </c>
      <c r="N42" s="32">
        <v>0.0978</v>
      </c>
      <c r="O42" s="33">
        <f t="shared" si="9"/>
        <v>0.4456</v>
      </c>
      <c r="P42" s="34">
        <v>4</v>
      </c>
      <c r="Q42" s="32">
        <v>0.0435</v>
      </c>
      <c r="R42" s="34">
        <v>1</v>
      </c>
      <c r="S42" s="32">
        <v>0.0109</v>
      </c>
      <c r="T42" s="34">
        <v>3</v>
      </c>
      <c r="U42" s="32">
        <v>0.0326</v>
      </c>
      <c r="V42" s="33">
        <f t="shared" si="7"/>
        <v>0.087</v>
      </c>
      <c r="W42" s="34">
        <v>1</v>
      </c>
      <c r="X42" s="32">
        <v>0.0109</v>
      </c>
      <c r="Y42" s="34">
        <v>1</v>
      </c>
      <c r="Z42" s="32">
        <v>0.0109</v>
      </c>
      <c r="AA42" s="33">
        <f t="shared" si="10"/>
        <v>0.0218</v>
      </c>
      <c r="AB42" s="34">
        <v>8</v>
      </c>
      <c r="AC42" s="33">
        <v>0.087</v>
      </c>
      <c r="AD42" s="34"/>
    </row>
    <row r="43" spans="1:30" ht="12.75">
      <c r="A43" s="13" t="s">
        <v>126</v>
      </c>
      <c r="B43" s="13" t="s">
        <v>42</v>
      </c>
      <c r="C43" s="34"/>
      <c r="D43" s="52"/>
      <c r="E43" s="32"/>
      <c r="F43" s="34"/>
      <c r="G43" s="32"/>
      <c r="H43" s="33">
        <f t="shared" si="8"/>
        <v>0</v>
      </c>
      <c r="I43" s="34"/>
      <c r="J43" s="32"/>
      <c r="K43" s="34"/>
      <c r="L43" s="32"/>
      <c r="M43" s="34"/>
      <c r="N43" s="32"/>
      <c r="O43" s="33">
        <f t="shared" si="9"/>
        <v>0</v>
      </c>
      <c r="P43" s="34"/>
      <c r="Q43" s="32"/>
      <c r="R43" s="34"/>
      <c r="S43" s="32"/>
      <c r="T43" s="34"/>
      <c r="U43" s="32"/>
      <c r="V43" s="33">
        <f t="shared" si="7"/>
        <v>0</v>
      </c>
      <c r="W43" s="34"/>
      <c r="X43" s="32"/>
      <c r="Y43" s="34"/>
      <c r="Z43" s="32"/>
      <c r="AA43" s="33">
        <f t="shared" si="10"/>
        <v>0</v>
      </c>
      <c r="AB43" s="34"/>
      <c r="AC43" s="33"/>
      <c r="AD43" s="34"/>
    </row>
    <row r="44" spans="1:30" ht="12.75">
      <c r="A44" s="13" t="s">
        <v>115</v>
      </c>
      <c r="B44" s="13" t="s">
        <v>43</v>
      </c>
      <c r="C44" s="34">
        <f aca="true" t="shared" si="11" ref="C44:C72">SUM(D44+F44+I44+K44+M44+P44+R44+T44+W44+Y44+AB44)</f>
        <v>286</v>
      </c>
      <c r="D44" s="52">
        <v>47</v>
      </c>
      <c r="E44" s="32">
        <v>0.1643</v>
      </c>
      <c r="F44" s="34">
        <v>32</v>
      </c>
      <c r="G44" s="32">
        <v>0.1119</v>
      </c>
      <c r="H44" s="33">
        <f t="shared" si="8"/>
        <v>0.2762</v>
      </c>
      <c r="I44" s="34">
        <v>43</v>
      </c>
      <c r="J44" s="32">
        <v>0.1503</v>
      </c>
      <c r="K44" s="34">
        <v>72</v>
      </c>
      <c r="L44" s="32">
        <v>0.2517</v>
      </c>
      <c r="M44" s="34">
        <v>34</v>
      </c>
      <c r="N44" s="32">
        <v>0.1189</v>
      </c>
      <c r="O44" s="33">
        <f t="shared" si="9"/>
        <v>0.5208999999999999</v>
      </c>
      <c r="P44" s="34">
        <v>21</v>
      </c>
      <c r="Q44" s="32">
        <v>0.0734</v>
      </c>
      <c r="R44" s="34">
        <v>23</v>
      </c>
      <c r="S44" s="32">
        <v>0.0804</v>
      </c>
      <c r="T44" s="34">
        <v>7</v>
      </c>
      <c r="U44" s="32">
        <v>0.0245</v>
      </c>
      <c r="V44" s="33">
        <f t="shared" si="7"/>
        <v>0.1783</v>
      </c>
      <c r="W44" s="34">
        <v>1</v>
      </c>
      <c r="X44" s="32">
        <v>0.0035</v>
      </c>
      <c r="Y44" s="34">
        <v>4</v>
      </c>
      <c r="Z44" s="32">
        <v>0.014</v>
      </c>
      <c r="AA44" s="33">
        <f t="shared" si="10"/>
        <v>0.0175</v>
      </c>
      <c r="AB44" s="34">
        <v>2</v>
      </c>
      <c r="AC44" s="33">
        <v>0.007</v>
      </c>
      <c r="AD44" s="34"/>
    </row>
    <row r="45" spans="1:30" ht="12.75">
      <c r="A45" s="13" t="s">
        <v>9</v>
      </c>
      <c r="B45" s="13" t="s">
        <v>44</v>
      </c>
      <c r="C45" s="34">
        <f t="shared" si="11"/>
        <v>46</v>
      </c>
      <c r="D45" s="52">
        <v>4</v>
      </c>
      <c r="E45" s="32">
        <v>0.087</v>
      </c>
      <c r="F45" s="34">
        <v>9</v>
      </c>
      <c r="G45" s="32">
        <v>0.1957</v>
      </c>
      <c r="H45" s="33">
        <f t="shared" si="8"/>
        <v>0.2827</v>
      </c>
      <c r="I45" s="34">
        <v>2</v>
      </c>
      <c r="J45" s="32">
        <v>0.0435</v>
      </c>
      <c r="K45" s="34">
        <v>11</v>
      </c>
      <c r="L45" s="32">
        <v>0.2391</v>
      </c>
      <c r="M45" s="34">
        <v>7</v>
      </c>
      <c r="N45" s="32">
        <v>0.1522</v>
      </c>
      <c r="O45" s="33">
        <f t="shared" si="9"/>
        <v>0.4348</v>
      </c>
      <c r="P45" s="34">
        <v>3</v>
      </c>
      <c r="Q45" s="32">
        <v>0.0652</v>
      </c>
      <c r="R45" s="34">
        <v>4</v>
      </c>
      <c r="S45" s="32">
        <v>0.087</v>
      </c>
      <c r="T45" s="34">
        <v>3</v>
      </c>
      <c r="U45" s="32">
        <v>0.0652</v>
      </c>
      <c r="V45" s="33">
        <f t="shared" si="7"/>
        <v>0.21739999999999998</v>
      </c>
      <c r="W45" s="34">
        <v>0</v>
      </c>
      <c r="X45" s="32">
        <v>0</v>
      </c>
      <c r="Y45" s="34">
        <v>1</v>
      </c>
      <c r="Z45" s="32">
        <v>0.0217</v>
      </c>
      <c r="AA45" s="33">
        <f t="shared" si="10"/>
        <v>0.0217</v>
      </c>
      <c r="AB45" s="34">
        <v>2</v>
      </c>
      <c r="AC45" s="33">
        <v>0.0435</v>
      </c>
      <c r="AD45" s="34"/>
    </row>
    <row r="46" spans="1:30" ht="12.75">
      <c r="A46" s="13" t="s">
        <v>9</v>
      </c>
      <c r="B46" s="13" t="s">
        <v>46</v>
      </c>
      <c r="C46" s="34">
        <f t="shared" si="11"/>
        <v>779</v>
      </c>
      <c r="D46" s="52">
        <v>66</v>
      </c>
      <c r="E46" s="32">
        <v>0.0847</v>
      </c>
      <c r="F46" s="34">
        <v>83</v>
      </c>
      <c r="G46" s="32">
        <v>0.1065</v>
      </c>
      <c r="H46" s="33">
        <f t="shared" si="8"/>
        <v>0.19119999999999998</v>
      </c>
      <c r="I46" s="34">
        <v>88</v>
      </c>
      <c r="J46" s="32">
        <v>0.113</v>
      </c>
      <c r="K46" s="34">
        <v>145</v>
      </c>
      <c r="L46" s="32">
        <v>0.1861</v>
      </c>
      <c r="M46" s="34">
        <v>114</v>
      </c>
      <c r="N46" s="32">
        <v>0.1463</v>
      </c>
      <c r="O46" s="33">
        <f t="shared" si="9"/>
        <v>0.4454</v>
      </c>
      <c r="P46" s="34">
        <v>83</v>
      </c>
      <c r="Q46" s="32">
        <v>0.1065</v>
      </c>
      <c r="R46" s="34">
        <v>86</v>
      </c>
      <c r="S46" s="32">
        <v>0.1104</v>
      </c>
      <c r="T46" s="34">
        <v>40</v>
      </c>
      <c r="U46" s="32">
        <v>0.0513</v>
      </c>
      <c r="V46" s="33">
        <f t="shared" si="7"/>
        <v>0.2682</v>
      </c>
      <c r="W46" s="34">
        <v>20</v>
      </c>
      <c r="X46" s="32">
        <v>0.0257</v>
      </c>
      <c r="Y46" s="34">
        <v>21</v>
      </c>
      <c r="Z46" s="32">
        <v>0.027</v>
      </c>
      <c r="AA46" s="33">
        <f t="shared" si="10"/>
        <v>0.0527</v>
      </c>
      <c r="AB46" s="34">
        <v>33</v>
      </c>
      <c r="AC46" s="33">
        <v>0.0424</v>
      </c>
      <c r="AD46" s="34"/>
    </row>
    <row r="47" spans="1:30" ht="12.75">
      <c r="A47" s="13" t="s">
        <v>10</v>
      </c>
      <c r="B47" s="13" t="s">
        <v>10</v>
      </c>
      <c r="C47" s="34">
        <f t="shared" si="11"/>
        <v>1018</v>
      </c>
      <c r="D47" s="52">
        <v>202</v>
      </c>
      <c r="E47" s="32">
        <v>0.1984</v>
      </c>
      <c r="F47" s="34">
        <v>112</v>
      </c>
      <c r="G47" s="32">
        <v>0.11</v>
      </c>
      <c r="H47" s="33">
        <f t="shared" si="8"/>
        <v>0.3084</v>
      </c>
      <c r="I47" s="34">
        <v>125</v>
      </c>
      <c r="J47" s="32">
        <v>0.1228</v>
      </c>
      <c r="K47" s="34">
        <v>135</v>
      </c>
      <c r="L47" s="32">
        <v>0.1326</v>
      </c>
      <c r="M47" s="34">
        <v>85</v>
      </c>
      <c r="N47" s="32">
        <v>0.0835</v>
      </c>
      <c r="O47" s="33">
        <f t="shared" si="9"/>
        <v>0.33890000000000003</v>
      </c>
      <c r="P47" s="34">
        <v>69</v>
      </c>
      <c r="Q47" s="32">
        <v>0.0678</v>
      </c>
      <c r="R47" s="34">
        <v>106</v>
      </c>
      <c r="S47" s="32">
        <v>0.1041</v>
      </c>
      <c r="T47" s="34">
        <v>62</v>
      </c>
      <c r="U47" s="32">
        <v>0.0609</v>
      </c>
      <c r="V47" s="33">
        <f t="shared" si="7"/>
        <v>0.2328</v>
      </c>
      <c r="W47" s="34">
        <v>22</v>
      </c>
      <c r="X47" s="32">
        <v>0.0216</v>
      </c>
      <c r="Y47" s="34">
        <v>48</v>
      </c>
      <c r="Z47" s="32">
        <v>0.0472</v>
      </c>
      <c r="AA47" s="33">
        <f t="shared" si="10"/>
        <v>0.0688</v>
      </c>
      <c r="AB47" s="34">
        <v>52</v>
      </c>
      <c r="AC47" s="33">
        <v>0.0511</v>
      </c>
      <c r="AD47" s="34"/>
    </row>
    <row r="48" spans="1:30" ht="12.75">
      <c r="A48" s="13" t="s">
        <v>127</v>
      </c>
      <c r="B48" s="13" t="s">
        <v>47</v>
      </c>
      <c r="C48" s="34">
        <f t="shared" si="11"/>
        <v>55</v>
      </c>
      <c r="D48" s="52">
        <v>9</v>
      </c>
      <c r="E48" s="32">
        <v>0.1636</v>
      </c>
      <c r="F48" s="34">
        <v>3</v>
      </c>
      <c r="G48" s="32">
        <v>0.0545</v>
      </c>
      <c r="H48" s="33">
        <f t="shared" si="8"/>
        <v>0.2181</v>
      </c>
      <c r="I48" s="34">
        <v>5</v>
      </c>
      <c r="J48" s="32">
        <v>0.0909</v>
      </c>
      <c r="K48" s="34">
        <v>1</v>
      </c>
      <c r="L48" s="32">
        <v>0.0182</v>
      </c>
      <c r="M48" s="34">
        <v>4</v>
      </c>
      <c r="N48" s="32">
        <v>0.0727</v>
      </c>
      <c r="O48" s="33">
        <f t="shared" si="9"/>
        <v>0.18180000000000002</v>
      </c>
      <c r="P48" s="34">
        <v>4</v>
      </c>
      <c r="Q48" s="32">
        <v>0.0727</v>
      </c>
      <c r="R48" s="34">
        <v>9</v>
      </c>
      <c r="S48" s="32">
        <v>0.1336</v>
      </c>
      <c r="T48" s="34">
        <v>8</v>
      </c>
      <c r="U48" s="32">
        <v>0.1455</v>
      </c>
      <c r="V48" s="33">
        <f t="shared" si="7"/>
        <v>0.3518</v>
      </c>
      <c r="W48" s="34">
        <v>0</v>
      </c>
      <c r="X48" s="32">
        <v>0</v>
      </c>
      <c r="Y48" s="34">
        <v>11</v>
      </c>
      <c r="Z48" s="32">
        <v>0.2</v>
      </c>
      <c r="AA48" s="33">
        <f t="shared" si="10"/>
        <v>0.2</v>
      </c>
      <c r="AB48" s="34">
        <v>1</v>
      </c>
      <c r="AC48" s="33">
        <v>0.0182</v>
      </c>
      <c r="AD48" s="34"/>
    </row>
    <row r="49" spans="1:30" ht="12.75">
      <c r="A49" s="13" t="s">
        <v>127</v>
      </c>
      <c r="B49" s="13" t="s">
        <v>48</v>
      </c>
      <c r="C49" s="34">
        <f t="shared" si="11"/>
        <v>57</v>
      </c>
      <c r="D49" s="52">
        <v>11</v>
      </c>
      <c r="E49" s="32">
        <v>0.193</v>
      </c>
      <c r="F49" s="34">
        <v>12</v>
      </c>
      <c r="G49" s="32">
        <v>0.2105</v>
      </c>
      <c r="H49" s="33">
        <f t="shared" si="8"/>
        <v>0.40349999999999997</v>
      </c>
      <c r="I49" s="34">
        <v>5</v>
      </c>
      <c r="J49" s="32">
        <v>0.0877</v>
      </c>
      <c r="K49" s="34">
        <v>8</v>
      </c>
      <c r="L49" s="32">
        <v>0.1404</v>
      </c>
      <c r="M49" s="34">
        <v>8</v>
      </c>
      <c r="N49" s="32">
        <v>0.1404</v>
      </c>
      <c r="O49" s="33">
        <f t="shared" si="9"/>
        <v>0.3685</v>
      </c>
      <c r="P49" s="34">
        <v>6</v>
      </c>
      <c r="Q49" s="32">
        <v>0.1053</v>
      </c>
      <c r="R49" s="34">
        <v>2</v>
      </c>
      <c r="S49" s="32">
        <v>0.0351</v>
      </c>
      <c r="T49" s="34">
        <v>2</v>
      </c>
      <c r="U49" s="32">
        <v>0.0351</v>
      </c>
      <c r="V49" s="33">
        <f t="shared" si="7"/>
        <v>0.1755</v>
      </c>
      <c r="W49" s="34">
        <v>2</v>
      </c>
      <c r="X49" s="32">
        <v>0.0351</v>
      </c>
      <c r="Y49" s="34">
        <v>0</v>
      </c>
      <c r="Z49" s="32">
        <v>0</v>
      </c>
      <c r="AA49" s="33">
        <f t="shared" si="10"/>
        <v>0.0351</v>
      </c>
      <c r="AB49" s="34">
        <v>1</v>
      </c>
      <c r="AC49" s="33">
        <v>0.0175</v>
      </c>
      <c r="AD49" s="34"/>
    </row>
    <row r="50" spans="1:30" ht="12.75">
      <c r="A50" s="13" t="s">
        <v>127</v>
      </c>
      <c r="B50" s="13" t="s">
        <v>49</v>
      </c>
      <c r="C50" s="34">
        <f t="shared" si="11"/>
        <v>217</v>
      </c>
      <c r="D50" s="52">
        <v>24</v>
      </c>
      <c r="E50" s="32">
        <v>0.1106</v>
      </c>
      <c r="F50" s="34">
        <v>26</v>
      </c>
      <c r="G50" s="32">
        <v>0.1198</v>
      </c>
      <c r="H50" s="33">
        <f t="shared" si="8"/>
        <v>0.2304</v>
      </c>
      <c r="I50" s="34">
        <v>30</v>
      </c>
      <c r="J50" s="32">
        <v>0.1382</v>
      </c>
      <c r="K50" s="34">
        <v>30</v>
      </c>
      <c r="L50" s="32">
        <v>0.1382</v>
      </c>
      <c r="M50" s="34">
        <v>19</v>
      </c>
      <c r="N50" s="32">
        <v>0.0876</v>
      </c>
      <c r="O50" s="33">
        <f t="shared" si="9"/>
        <v>0.364</v>
      </c>
      <c r="P50" s="34">
        <v>14</v>
      </c>
      <c r="Q50" s="32">
        <v>0.0645</v>
      </c>
      <c r="R50" s="34">
        <v>22</v>
      </c>
      <c r="S50" s="32">
        <v>0.1014</v>
      </c>
      <c r="T50" s="34">
        <v>11</v>
      </c>
      <c r="U50" s="32">
        <v>0.0507</v>
      </c>
      <c r="V50" s="33">
        <f t="shared" si="7"/>
        <v>0.2166</v>
      </c>
      <c r="W50" s="34">
        <v>6</v>
      </c>
      <c r="X50" s="32">
        <v>0.0276</v>
      </c>
      <c r="Y50" s="34">
        <v>14</v>
      </c>
      <c r="Z50" s="32">
        <v>0.0645</v>
      </c>
      <c r="AA50" s="33">
        <f t="shared" si="10"/>
        <v>0.0921</v>
      </c>
      <c r="AB50" s="34">
        <v>21</v>
      </c>
      <c r="AC50" s="33">
        <v>0.0968</v>
      </c>
      <c r="AD50" s="34"/>
    </row>
    <row r="51" spans="1:30" ht="12.75">
      <c r="A51" s="13" t="s">
        <v>127</v>
      </c>
      <c r="B51" s="13" t="s">
        <v>50</v>
      </c>
      <c r="C51" s="34">
        <f t="shared" si="11"/>
        <v>123</v>
      </c>
      <c r="D51" s="52">
        <v>44</v>
      </c>
      <c r="E51" s="32">
        <v>0.3577</v>
      </c>
      <c r="F51" s="34">
        <v>18</v>
      </c>
      <c r="G51" s="32">
        <v>0.1463</v>
      </c>
      <c r="H51" s="33">
        <f t="shared" si="8"/>
        <v>0.504</v>
      </c>
      <c r="I51" s="34">
        <v>24</v>
      </c>
      <c r="J51" s="32">
        <v>0.1951</v>
      </c>
      <c r="K51" s="34">
        <v>14</v>
      </c>
      <c r="L51" s="32">
        <v>0.1138</v>
      </c>
      <c r="M51" s="34">
        <v>8</v>
      </c>
      <c r="N51" s="32">
        <v>0.065</v>
      </c>
      <c r="O51" s="33">
        <f t="shared" si="9"/>
        <v>0.3739</v>
      </c>
      <c r="P51" s="34">
        <v>4</v>
      </c>
      <c r="Q51" s="32">
        <v>0.0325</v>
      </c>
      <c r="R51" s="34">
        <v>5</v>
      </c>
      <c r="S51" s="32">
        <v>0.0407</v>
      </c>
      <c r="T51" s="34">
        <v>4</v>
      </c>
      <c r="U51" s="32">
        <v>0.0325</v>
      </c>
      <c r="V51" s="33">
        <f>SUM(Q521+S51+U51)</f>
        <v>0.0732</v>
      </c>
      <c r="W51" s="34">
        <v>1</v>
      </c>
      <c r="X51" s="32">
        <v>0.0081</v>
      </c>
      <c r="Y51" s="34">
        <v>1</v>
      </c>
      <c r="Z51" s="32">
        <v>0.0081</v>
      </c>
      <c r="AA51" s="33">
        <f t="shared" si="10"/>
        <v>0.0162</v>
      </c>
      <c r="AB51" s="34">
        <v>0</v>
      </c>
      <c r="AC51" s="33">
        <v>0</v>
      </c>
      <c r="AD51" s="34"/>
    </row>
    <row r="52" spans="1:30" ht="12.75">
      <c r="A52" s="13" t="s">
        <v>127</v>
      </c>
      <c r="B52" s="13" t="s">
        <v>51</v>
      </c>
      <c r="C52" s="34">
        <f t="shared" si="11"/>
        <v>44</v>
      </c>
      <c r="D52" s="52">
        <v>5</v>
      </c>
      <c r="E52" s="32">
        <v>0.1136</v>
      </c>
      <c r="F52" s="34">
        <v>3</v>
      </c>
      <c r="G52" s="32">
        <v>0.0682</v>
      </c>
      <c r="H52" s="33">
        <f t="shared" si="8"/>
        <v>0.18180000000000002</v>
      </c>
      <c r="I52" s="34">
        <v>8</v>
      </c>
      <c r="J52" s="32">
        <v>0.1818</v>
      </c>
      <c r="K52" s="34">
        <v>8</v>
      </c>
      <c r="L52" s="32">
        <v>0.1818</v>
      </c>
      <c r="M52" s="34">
        <v>4</v>
      </c>
      <c r="N52" s="32">
        <v>0.0909</v>
      </c>
      <c r="O52" s="33">
        <f t="shared" si="9"/>
        <v>0.45449999999999996</v>
      </c>
      <c r="P52" s="34">
        <v>4</v>
      </c>
      <c r="Q52" s="32">
        <v>0.0909</v>
      </c>
      <c r="R52" s="34">
        <v>3</v>
      </c>
      <c r="S52" s="32">
        <v>0.0682</v>
      </c>
      <c r="T52" s="34">
        <v>0</v>
      </c>
      <c r="U52" s="32">
        <v>0</v>
      </c>
      <c r="V52" s="33">
        <f aca="true" t="shared" si="12" ref="V52:V72">SUM(Q52+S52+U52)</f>
        <v>0.1591</v>
      </c>
      <c r="W52" s="34">
        <v>1</v>
      </c>
      <c r="X52" s="32">
        <v>0.0227</v>
      </c>
      <c r="Y52" s="34">
        <v>3</v>
      </c>
      <c r="Z52" s="32">
        <v>0.0682</v>
      </c>
      <c r="AA52" s="33">
        <f t="shared" si="10"/>
        <v>0.0909</v>
      </c>
      <c r="AB52" s="34">
        <v>5</v>
      </c>
      <c r="AC52" s="33">
        <v>0.1136</v>
      </c>
      <c r="AD52" s="34"/>
    </row>
    <row r="53" spans="1:30" ht="12.75">
      <c r="A53" s="13" t="s">
        <v>127</v>
      </c>
      <c r="B53" s="13" t="s">
        <v>52</v>
      </c>
      <c r="C53" s="34">
        <f t="shared" si="11"/>
        <v>773</v>
      </c>
      <c r="D53" s="52">
        <v>169</v>
      </c>
      <c r="E53" s="32">
        <v>0.2186</v>
      </c>
      <c r="F53" s="34">
        <v>141</v>
      </c>
      <c r="G53" s="32">
        <v>0.1824</v>
      </c>
      <c r="H53" s="33">
        <f t="shared" si="8"/>
        <v>0.401</v>
      </c>
      <c r="I53" s="34">
        <v>75</v>
      </c>
      <c r="J53" s="32">
        <v>0.097</v>
      </c>
      <c r="K53" s="34">
        <v>94</v>
      </c>
      <c r="L53" s="32">
        <v>0.1216</v>
      </c>
      <c r="M53" s="34">
        <v>97</v>
      </c>
      <c r="N53" s="32">
        <v>0.1255</v>
      </c>
      <c r="O53" s="33">
        <f t="shared" si="9"/>
        <v>0.3441</v>
      </c>
      <c r="P53" s="34">
        <v>51</v>
      </c>
      <c r="Q53" s="32">
        <v>0.066</v>
      </c>
      <c r="R53" s="34">
        <v>34</v>
      </c>
      <c r="S53" s="32">
        <v>0.044</v>
      </c>
      <c r="T53" s="34">
        <v>43</v>
      </c>
      <c r="U53" s="32">
        <v>0.0556</v>
      </c>
      <c r="V53" s="33">
        <f t="shared" si="12"/>
        <v>0.1656</v>
      </c>
      <c r="W53" s="34">
        <v>18</v>
      </c>
      <c r="X53" s="32">
        <v>0.0233</v>
      </c>
      <c r="Y53" s="34">
        <v>19</v>
      </c>
      <c r="Z53" s="32">
        <v>0.0246</v>
      </c>
      <c r="AA53" s="33">
        <f t="shared" si="10"/>
        <v>0.0479</v>
      </c>
      <c r="AB53" s="34">
        <v>32</v>
      </c>
      <c r="AC53" s="33">
        <v>0.0414</v>
      </c>
      <c r="AD53" s="34"/>
    </row>
    <row r="54" spans="1:30" ht="12.75">
      <c r="A54" s="13" t="s">
        <v>11</v>
      </c>
      <c r="B54" s="13" t="s">
        <v>11</v>
      </c>
      <c r="C54" s="34">
        <f t="shared" si="11"/>
        <v>6</v>
      </c>
      <c r="D54" s="52">
        <v>4</v>
      </c>
      <c r="E54" s="32">
        <v>0.6667</v>
      </c>
      <c r="F54" s="34">
        <v>2</v>
      </c>
      <c r="G54" s="32">
        <v>0.3333</v>
      </c>
      <c r="H54" s="33">
        <f t="shared" si="8"/>
        <v>1</v>
      </c>
      <c r="I54" s="34">
        <v>0</v>
      </c>
      <c r="J54" s="32">
        <v>0</v>
      </c>
      <c r="K54" s="34">
        <v>0</v>
      </c>
      <c r="L54" s="32">
        <v>0</v>
      </c>
      <c r="M54" s="34">
        <v>0</v>
      </c>
      <c r="N54" s="32">
        <v>0</v>
      </c>
      <c r="O54" s="33">
        <f t="shared" si="9"/>
        <v>0</v>
      </c>
      <c r="P54" s="34">
        <v>0</v>
      </c>
      <c r="Q54" s="32">
        <v>0</v>
      </c>
      <c r="R54" s="34">
        <v>0</v>
      </c>
      <c r="S54" s="32">
        <v>0</v>
      </c>
      <c r="T54" s="34">
        <v>0</v>
      </c>
      <c r="U54" s="32">
        <v>0</v>
      </c>
      <c r="V54" s="33">
        <f t="shared" si="12"/>
        <v>0</v>
      </c>
      <c r="W54" s="34">
        <v>0</v>
      </c>
      <c r="X54" s="32">
        <v>0</v>
      </c>
      <c r="Y54" s="34">
        <v>0</v>
      </c>
      <c r="Z54" s="32">
        <v>0</v>
      </c>
      <c r="AA54" s="33">
        <f t="shared" si="10"/>
        <v>0</v>
      </c>
      <c r="AB54" s="34">
        <v>0</v>
      </c>
      <c r="AC54" s="33">
        <v>0</v>
      </c>
      <c r="AD54" s="34"/>
    </row>
    <row r="55" spans="1:30" ht="12.75">
      <c r="A55" s="13" t="s">
        <v>116</v>
      </c>
      <c r="B55" s="13" t="s">
        <v>53</v>
      </c>
      <c r="C55" s="34">
        <f t="shared" si="11"/>
        <v>111</v>
      </c>
      <c r="D55" s="52">
        <v>18</v>
      </c>
      <c r="E55" s="32">
        <v>0.1622</v>
      </c>
      <c r="F55" s="34">
        <v>16</v>
      </c>
      <c r="G55" s="32">
        <v>0.1441</v>
      </c>
      <c r="H55" s="33">
        <f t="shared" si="8"/>
        <v>0.3063</v>
      </c>
      <c r="I55" s="34">
        <v>15</v>
      </c>
      <c r="J55" s="32">
        <v>0.1351</v>
      </c>
      <c r="K55" s="34">
        <v>14</v>
      </c>
      <c r="L55" s="32">
        <v>0.1261</v>
      </c>
      <c r="M55" s="34">
        <v>16</v>
      </c>
      <c r="N55" s="32">
        <v>0.1441</v>
      </c>
      <c r="O55" s="33">
        <f t="shared" si="9"/>
        <v>0.4053</v>
      </c>
      <c r="P55" s="34">
        <v>4</v>
      </c>
      <c r="Q55" s="32">
        <v>0.036</v>
      </c>
      <c r="R55" s="34">
        <v>11</v>
      </c>
      <c r="S55" s="32">
        <v>0.0991</v>
      </c>
      <c r="T55" s="34">
        <v>3</v>
      </c>
      <c r="U55" s="32">
        <v>0.027</v>
      </c>
      <c r="V55" s="33">
        <f t="shared" si="12"/>
        <v>0.1621</v>
      </c>
      <c r="W55" s="34">
        <v>3</v>
      </c>
      <c r="X55" s="32">
        <v>0.027</v>
      </c>
      <c r="Y55" s="34">
        <v>4</v>
      </c>
      <c r="Z55" s="32">
        <v>0.036</v>
      </c>
      <c r="AA55" s="33">
        <f t="shared" si="10"/>
        <v>0.063</v>
      </c>
      <c r="AB55" s="34">
        <v>7</v>
      </c>
      <c r="AC55" s="33">
        <v>0.0631</v>
      </c>
      <c r="AD55" s="34"/>
    </row>
    <row r="56" spans="1:30" ht="12.75">
      <c r="A56" s="13" t="s">
        <v>116</v>
      </c>
      <c r="B56" s="13" t="s">
        <v>54</v>
      </c>
      <c r="C56" s="34">
        <f t="shared" si="11"/>
        <v>337</v>
      </c>
      <c r="D56" s="52">
        <v>260</v>
      </c>
      <c r="E56" s="32">
        <v>0.7715</v>
      </c>
      <c r="F56" s="34">
        <v>36</v>
      </c>
      <c r="G56" s="32">
        <v>0.1068</v>
      </c>
      <c r="H56" s="33">
        <f t="shared" si="8"/>
        <v>0.8783</v>
      </c>
      <c r="I56" s="34">
        <v>22</v>
      </c>
      <c r="J56" s="32">
        <v>0.0653</v>
      </c>
      <c r="K56" s="34">
        <v>13</v>
      </c>
      <c r="L56" s="32">
        <v>0.0386</v>
      </c>
      <c r="M56" s="34">
        <v>3</v>
      </c>
      <c r="N56" s="32">
        <v>0.0089</v>
      </c>
      <c r="O56" s="33">
        <f t="shared" si="9"/>
        <v>0.1128</v>
      </c>
      <c r="P56" s="34">
        <v>0</v>
      </c>
      <c r="Q56" s="32">
        <v>0</v>
      </c>
      <c r="R56" s="34">
        <v>2</v>
      </c>
      <c r="S56" s="32">
        <v>0.0059</v>
      </c>
      <c r="T56" s="34">
        <v>0</v>
      </c>
      <c r="U56" s="32">
        <v>0</v>
      </c>
      <c r="V56" s="33">
        <f t="shared" si="12"/>
        <v>0.0059</v>
      </c>
      <c r="W56" s="34">
        <v>0</v>
      </c>
      <c r="X56" s="32">
        <v>0</v>
      </c>
      <c r="Y56" s="34">
        <v>1</v>
      </c>
      <c r="Z56" s="32">
        <v>0.003</v>
      </c>
      <c r="AA56" s="33">
        <f t="shared" si="10"/>
        <v>0.003</v>
      </c>
      <c r="AB56" s="34">
        <v>0</v>
      </c>
      <c r="AC56" s="33">
        <v>0</v>
      </c>
      <c r="AD56" s="34"/>
    </row>
    <row r="57" spans="1:30" ht="12.75">
      <c r="A57" s="13" t="s">
        <v>116</v>
      </c>
      <c r="B57" s="13" t="s">
        <v>128</v>
      </c>
      <c r="C57" s="34">
        <f t="shared" si="11"/>
        <v>17</v>
      </c>
      <c r="D57" s="52">
        <v>17</v>
      </c>
      <c r="E57" s="32">
        <v>1</v>
      </c>
      <c r="F57" s="34">
        <v>0</v>
      </c>
      <c r="G57" s="32">
        <v>0</v>
      </c>
      <c r="H57" s="33">
        <f>SUM(E577+G57)</f>
        <v>0</v>
      </c>
      <c r="I57" s="34">
        <v>0</v>
      </c>
      <c r="J57" s="32">
        <v>0</v>
      </c>
      <c r="K57" s="34">
        <v>0</v>
      </c>
      <c r="L57" s="32">
        <v>0</v>
      </c>
      <c r="M57" s="34">
        <v>0</v>
      </c>
      <c r="N57" s="32">
        <v>0</v>
      </c>
      <c r="O57" s="33">
        <f t="shared" si="9"/>
        <v>0</v>
      </c>
      <c r="P57" s="34">
        <v>0</v>
      </c>
      <c r="Q57" s="32">
        <v>0</v>
      </c>
      <c r="R57" s="34">
        <v>0</v>
      </c>
      <c r="S57" s="32">
        <v>0</v>
      </c>
      <c r="T57" s="34">
        <v>0</v>
      </c>
      <c r="U57" s="32">
        <v>0</v>
      </c>
      <c r="V57" s="33">
        <f t="shared" si="12"/>
        <v>0</v>
      </c>
      <c r="W57" s="34">
        <v>0</v>
      </c>
      <c r="X57" s="32">
        <v>0</v>
      </c>
      <c r="Y57" s="34">
        <v>0</v>
      </c>
      <c r="Z57" s="32">
        <v>0</v>
      </c>
      <c r="AA57" s="33">
        <f t="shared" si="10"/>
        <v>0</v>
      </c>
      <c r="AB57" s="34">
        <v>0</v>
      </c>
      <c r="AC57" s="33">
        <v>0</v>
      </c>
      <c r="AD57" s="34"/>
    </row>
    <row r="58" spans="1:30" ht="12.75">
      <c r="A58" s="13" t="s">
        <v>116</v>
      </c>
      <c r="B58" s="13" t="s">
        <v>55</v>
      </c>
      <c r="C58" s="34">
        <f t="shared" si="11"/>
        <v>118</v>
      </c>
      <c r="D58" s="52">
        <v>22</v>
      </c>
      <c r="E58" s="32">
        <v>0.1864</v>
      </c>
      <c r="F58" s="34">
        <v>15</v>
      </c>
      <c r="G58" s="32">
        <v>0.1271</v>
      </c>
      <c r="H58" s="33">
        <f aca="true" t="shared" si="13" ref="H58:H72">SUM(E58+G58)</f>
        <v>0.3135</v>
      </c>
      <c r="I58" s="34">
        <v>7</v>
      </c>
      <c r="J58" s="32">
        <v>0.0593</v>
      </c>
      <c r="K58" s="34">
        <v>13</v>
      </c>
      <c r="L58" s="32">
        <v>0.1102</v>
      </c>
      <c r="M58" s="34">
        <v>9</v>
      </c>
      <c r="N58" s="32">
        <v>0.0763</v>
      </c>
      <c r="O58" s="33">
        <f t="shared" si="9"/>
        <v>0.24580000000000002</v>
      </c>
      <c r="P58" s="34">
        <v>7</v>
      </c>
      <c r="Q58" s="32">
        <v>0.0593</v>
      </c>
      <c r="R58" s="34">
        <v>13</v>
      </c>
      <c r="S58" s="32">
        <v>0.1102</v>
      </c>
      <c r="T58" s="34">
        <v>8</v>
      </c>
      <c r="U58" s="32">
        <v>0.0678</v>
      </c>
      <c r="V58" s="33">
        <f t="shared" si="12"/>
        <v>0.2373</v>
      </c>
      <c r="W58" s="34">
        <v>10</v>
      </c>
      <c r="X58" s="32">
        <v>0.0847</v>
      </c>
      <c r="Y58" s="34">
        <v>3</v>
      </c>
      <c r="Z58" s="32">
        <v>0.0254</v>
      </c>
      <c r="AA58" s="33">
        <f t="shared" si="10"/>
        <v>0.1101</v>
      </c>
      <c r="AB58" s="34">
        <v>11</v>
      </c>
      <c r="AC58" s="33">
        <v>0.0932</v>
      </c>
      <c r="AD58" s="34"/>
    </row>
    <row r="59" spans="1:30" ht="12.75">
      <c r="A59" s="13" t="s">
        <v>12</v>
      </c>
      <c r="B59" s="13" t="s">
        <v>12</v>
      </c>
      <c r="C59" s="34">
        <f t="shared" si="11"/>
        <v>78</v>
      </c>
      <c r="D59" s="52">
        <v>54</v>
      </c>
      <c r="E59" s="32">
        <v>0.6923</v>
      </c>
      <c r="F59" s="34">
        <v>10</v>
      </c>
      <c r="G59" s="32">
        <v>0.1282</v>
      </c>
      <c r="H59" s="33">
        <f t="shared" si="13"/>
        <v>0.8205</v>
      </c>
      <c r="I59" s="34">
        <v>6</v>
      </c>
      <c r="J59" s="32">
        <v>0.0769</v>
      </c>
      <c r="K59" s="34">
        <v>3</v>
      </c>
      <c r="L59" s="32">
        <v>0.0385</v>
      </c>
      <c r="M59" s="34">
        <v>2</v>
      </c>
      <c r="N59" s="32">
        <v>0.0256</v>
      </c>
      <c r="O59" s="33">
        <f t="shared" si="9"/>
        <v>0.14100000000000001</v>
      </c>
      <c r="P59" s="34">
        <v>1</v>
      </c>
      <c r="Q59" s="32">
        <v>0.0128</v>
      </c>
      <c r="R59" s="34">
        <v>1</v>
      </c>
      <c r="S59" s="32">
        <v>0.0128</v>
      </c>
      <c r="T59" s="34">
        <v>0</v>
      </c>
      <c r="U59" s="32">
        <v>0</v>
      </c>
      <c r="V59" s="33">
        <f t="shared" si="12"/>
        <v>0.0256</v>
      </c>
      <c r="W59" s="34">
        <v>0</v>
      </c>
      <c r="X59" s="32">
        <v>0</v>
      </c>
      <c r="Y59" s="34">
        <v>1</v>
      </c>
      <c r="Z59" s="32">
        <v>0.0128</v>
      </c>
      <c r="AA59" s="33">
        <f t="shared" si="10"/>
        <v>0.0128</v>
      </c>
      <c r="AB59" s="34">
        <v>0</v>
      </c>
      <c r="AC59" s="33">
        <v>0</v>
      </c>
      <c r="AD59" s="34"/>
    </row>
    <row r="60" spans="1:30" ht="12.75">
      <c r="A60" s="13" t="s">
        <v>13</v>
      </c>
      <c r="B60" s="13" t="s">
        <v>13</v>
      </c>
      <c r="C60" s="34">
        <f t="shared" si="11"/>
        <v>211</v>
      </c>
      <c r="D60" s="52">
        <v>62</v>
      </c>
      <c r="E60" s="32">
        <v>0.2938</v>
      </c>
      <c r="F60" s="34">
        <v>30</v>
      </c>
      <c r="G60" s="32">
        <v>0.1422</v>
      </c>
      <c r="H60" s="33">
        <f t="shared" si="13"/>
        <v>0.436</v>
      </c>
      <c r="I60" s="34">
        <v>31</v>
      </c>
      <c r="J60" s="32">
        <v>0.1469</v>
      </c>
      <c r="K60" s="34">
        <v>24</v>
      </c>
      <c r="L60" s="32">
        <v>0.1137</v>
      </c>
      <c r="M60" s="34">
        <v>21</v>
      </c>
      <c r="N60" s="32">
        <v>0.0995</v>
      </c>
      <c r="O60" s="33">
        <f t="shared" si="9"/>
        <v>0.3601</v>
      </c>
      <c r="P60" s="34">
        <v>9</v>
      </c>
      <c r="Q60" s="32">
        <v>0.0427</v>
      </c>
      <c r="R60" s="34">
        <v>21</v>
      </c>
      <c r="S60" s="32">
        <v>0.0995</v>
      </c>
      <c r="T60" s="34">
        <v>3</v>
      </c>
      <c r="U60" s="32">
        <v>0.0142</v>
      </c>
      <c r="V60" s="33">
        <f t="shared" si="12"/>
        <v>0.15639999999999998</v>
      </c>
      <c r="W60" s="34">
        <v>2</v>
      </c>
      <c r="X60" s="32">
        <v>0.0095</v>
      </c>
      <c r="Y60" s="34">
        <v>5</v>
      </c>
      <c r="Z60" s="32">
        <v>0.0237</v>
      </c>
      <c r="AA60" s="33">
        <f t="shared" si="10"/>
        <v>0.0332</v>
      </c>
      <c r="AB60" s="34">
        <v>3</v>
      </c>
      <c r="AC60" s="33">
        <v>0.0142</v>
      </c>
      <c r="AD60" s="34"/>
    </row>
    <row r="61" spans="1:30" ht="12.75">
      <c r="A61" s="13" t="s">
        <v>14</v>
      </c>
      <c r="B61" s="13" t="s">
        <v>57</v>
      </c>
      <c r="C61" s="34">
        <f t="shared" si="11"/>
        <v>9</v>
      </c>
      <c r="D61" s="52">
        <v>7</v>
      </c>
      <c r="E61" s="32">
        <v>0.7778</v>
      </c>
      <c r="F61" s="34">
        <v>0</v>
      </c>
      <c r="G61" s="32">
        <v>0</v>
      </c>
      <c r="H61" s="33">
        <f t="shared" si="13"/>
        <v>0.7778</v>
      </c>
      <c r="I61" s="34">
        <v>0</v>
      </c>
      <c r="J61" s="32">
        <v>0</v>
      </c>
      <c r="K61" s="34">
        <v>1</v>
      </c>
      <c r="L61" s="32">
        <v>0.1111</v>
      </c>
      <c r="M61" s="34">
        <v>0</v>
      </c>
      <c r="N61" s="32">
        <v>0</v>
      </c>
      <c r="O61" s="33">
        <f t="shared" si="9"/>
        <v>0.1111</v>
      </c>
      <c r="P61" s="34">
        <v>1</v>
      </c>
      <c r="Q61" s="32">
        <v>0.1111</v>
      </c>
      <c r="R61" s="34">
        <v>0</v>
      </c>
      <c r="S61" s="32">
        <v>0</v>
      </c>
      <c r="T61" s="34">
        <v>0</v>
      </c>
      <c r="U61" s="32">
        <v>0</v>
      </c>
      <c r="V61" s="33">
        <f t="shared" si="12"/>
        <v>0.1111</v>
      </c>
      <c r="W61" s="34">
        <v>0</v>
      </c>
      <c r="X61" s="32">
        <v>0</v>
      </c>
      <c r="Y61" s="34">
        <v>0</v>
      </c>
      <c r="Z61" s="32">
        <v>0</v>
      </c>
      <c r="AA61" s="33">
        <f t="shared" si="10"/>
        <v>0</v>
      </c>
      <c r="AB61" s="34">
        <v>0</v>
      </c>
      <c r="AC61" s="33">
        <v>0</v>
      </c>
      <c r="AD61" s="34"/>
    </row>
    <row r="62" spans="1:30" ht="12.75">
      <c r="A62" s="13" t="s">
        <v>14</v>
      </c>
      <c r="B62" s="13" t="s">
        <v>56</v>
      </c>
      <c r="C62" s="34">
        <f t="shared" si="11"/>
        <v>629</v>
      </c>
      <c r="D62" s="52">
        <v>62</v>
      </c>
      <c r="E62" s="32">
        <v>0.0986</v>
      </c>
      <c r="F62" s="34">
        <v>73</v>
      </c>
      <c r="G62" s="32">
        <v>0.1161</v>
      </c>
      <c r="H62" s="33">
        <f t="shared" si="13"/>
        <v>0.2147</v>
      </c>
      <c r="I62" s="34">
        <v>81</v>
      </c>
      <c r="J62" s="32">
        <v>0.1288</v>
      </c>
      <c r="K62" s="34">
        <v>117</v>
      </c>
      <c r="L62" s="32">
        <v>0.186</v>
      </c>
      <c r="M62" s="34">
        <v>64</v>
      </c>
      <c r="N62" s="32">
        <v>0.1017</v>
      </c>
      <c r="O62" s="33">
        <f t="shared" si="9"/>
        <v>0.4165</v>
      </c>
      <c r="P62" s="34">
        <v>55</v>
      </c>
      <c r="Q62" s="32">
        <v>0.0874</v>
      </c>
      <c r="R62" s="34">
        <v>70</v>
      </c>
      <c r="S62" s="32">
        <v>0.1113</v>
      </c>
      <c r="T62" s="34">
        <v>28</v>
      </c>
      <c r="U62" s="32">
        <v>0.0445</v>
      </c>
      <c r="V62" s="33">
        <f t="shared" si="12"/>
        <v>0.24319999999999997</v>
      </c>
      <c r="W62" s="34">
        <v>21</v>
      </c>
      <c r="X62" s="32">
        <v>0.0334</v>
      </c>
      <c r="Y62" s="34">
        <v>21</v>
      </c>
      <c r="Z62" s="32">
        <v>0.0334</v>
      </c>
      <c r="AA62" s="33">
        <f t="shared" si="10"/>
        <v>0.0668</v>
      </c>
      <c r="AB62" s="34">
        <v>37</v>
      </c>
      <c r="AC62" s="33">
        <v>0.0588</v>
      </c>
      <c r="AD62" s="34"/>
    </row>
    <row r="63" spans="1:30" ht="12.75">
      <c r="A63" s="13" t="s">
        <v>15</v>
      </c>
      <c r="B63" s="13" t="s">
        <v>15</v>
      </c>
      <c r="C63" s="34">
        <f t="shared" si="11"/>
        <v>1177</v>
      </c>
      <c r="D63" s="52">
        <v>280</v>
      </c>
      <c r="E63" s="32">
        <v>0.2379</v>
      </c>
      <c r="F63" s="34">
        <v>126</v>
      </c>
      <c r="G63" s="32">
        <v>0.1071</v>
      </c>
      <c r="H63" s="33">
        <f t="shared" si="13"/>
        <v>0.345</v>
      </c>
      <c r="I63" s="34">
        <v>130</v>
      </c>
      <c r="J63" s="32">
        <v>0.1105</v>
      </c>
      <c r="K63" s="34">
        <v>181</v>
      </c>
      <c r="L63" s="32">
        <v>0.1538</v>
      </c>
      <c r="M63" s="34">
        <v>110</v>
      </c>
      <c r="N63" s="32">
        <v>0.0935</v>
      </c>
      <c r="O63" s="33">
        <f t="shared" si="9"/>
        <v>0.3578</v>
      </c>
      <c r="P63" s="34">
        <v>87</v>
      </c>
      <c r="Q63" s="32">
        <v>0.0739</v>
      </c>
      <c r="R63" s="34">
        <v>101</v>
      </c>
      <c r="S63" s="32">
        <v>0.0858</v>
      </c>
      <c r="T63" s="34">
        <v>48</v>
      </c>
      <c r="U63" s="32">
        <v>0.0408</v>
      </c>
      <c r="V63" s="33">
        <f t="shared" si="12"/>
        <v>0.2005</v>
      </c>
      <c r="W63" s="34">
        <v>28</v>
      </c>
      <c r="X63" s="32">
        <v>0.0238</v>
      </c>
      <c r="Y63" s="34">
        <v>47</v>
      </c>
      <c r="Z63" s="32">
        <v>0.0399</v>
      </c>
      <c r="AA63" s="33">
        <f t="shared" si="10"/>
        <v>0.0637</v>
      </c>
      <c r="AB63" s="34">
        <v>39</v>
      </c>
      <c r="AC63" s="33">
        <v>0.0331</v>
      </c>
      <c r="AD63" s="34"/>
    </row>
    <row r="64" spans="1:30" ht="12.75">
      <c r="A64" s="13" t="s">
        <v>129</v>
      </c>
      <c r="B64" s="13" t="s">
        <v>58</v>
      </c>
      <c r="C64" s="34">
        <f t="shared" si="11"/>
        <v>239</v>
      </c>
      <c r="D64" s="52">
        <v>36</v>
      </c>
      <c r="E64" s="32">
        <v>0.1506</v>
      </c>
      <c r="F64" s="34">
        <v>27</v>
      </c>
      <c r="G64" s="32">
        <v>0.113</v>
      </c>
      <c r="H64" s="33">
        <f t="shared" si="13"/>
        <v>0.2636</v>
      </c>
      <c r="I64" s="34">
        <v>29</v>
      </c>
      <c r="J64" s="32">
        <v>0.1213</v>
      </c>
      <c r="K64" s="34">
        <v>30</v>
      </c>
      <c r="L64" s="32">
        <v>0.1255</v>
      </c>
      <c r="M64" s="34">
        <v>38</v>
      </c>
      <c r="N64" s="32">
        <v>0.159</v>
      </c>
      <c r="O64" s="33">
        <f t="shared" si="9"/>
        <v>0.40580000000000005</v>
      </c>
      <c r="P64" s="34">
        <v>22</v>
      </c>
      <c r="Q64" s="32">
        <v>0.0921</v>
      </c>
      <c r="R64" s="34">
        <v>24</v>
      </c>
      <c r="S64" s="32">
        <v>0.1004</v>
      </c>
      <c r="T64" s="34">
        <v>15</v>
      </c>
      <c r="U64" s="32">
        <v>0.0628</v>
      </c>
      <c r="V64" s="33">
        <f t="shared" si="12"/>
        <v>0.25529999999999997</v>
      </c>
      <c r="W64" s="34">
        <v>4</v>
      </c>
      <c r="X64" s="32">
        <v>0.0167</v>
      </c>
      <c r="Y64" s="34">
        <v>9</v>
      </c>
      <c r="Z64" s="32">
        <v>0.0377</v>
      </c>
      <c r="AA64" s="33">
        <f t="shared" si="10"/>
        <v>0.0544</v>
      </c>
      <c r="AB64" s="34">
        <v>5</v>
      </c>
      <c r="AC64" s="33">
        <v>0.0209</v>
      </c>
      <c r="AD64" s="34"/>
    </row>
    <row r="65" spans="1:30" ht="12.75">
      <c r="A65" s="13" t="s">
        <v>129</v>
      </c>
      <c r="B65" s="13" t="s">
        <v>59</v>
      </c>
      <c r="C65" s="34">
        <f t="shared" si="11"/>
        <v>601</v>
      </c>
      <c r="D65" s="52">
        <v>184</v>
      </c>
      <c r="E65" s="32">
        <v>0.3062</v>
      </c>
      <c r="F65" s="34">
        <v>48</v>
      </c>
      <c r="G65" s="32">
        <v>0.0799</v>
      </c>
      <c r="H65" s="33">
        <f t="shared" si="13"/>
        <v>0.3861</v>
      </c>
      <c r="I65" s="34">
        <v>52</v>
      </c>
      <c r="J65" s="32">
        <v>0.0865</v>
      </c>
      <c r="K65" s="34">
        <v>118</v>
      </c>
      <c r="L65" s="32">
        <v>0.1963</v>
      </c>
      <c r="M65" s="34">
        <v>26</v>
      </c>
      <c r="N65" s="32">
        <v>0.0433</v>
      </c>
      <c r="O65" s="33">
        <f t="shared" si="9"/>
        <v>0.3261</v>
      </c>
      <c r="P65" s="34">
        <v>23</v>
      </c>
      <c r="Q65" s="32">
        <v>0.0383</v>
      </c>
      <c r="R65" s="34">
        <v>83</v>
      </c>
      <c r="S65" s="32">
        <v>0.1381</v>
      </c>
      <c r="T65" s="34">
        <v>11</v>
      </c>
      <c r="U65" s="32">
        <v>0.0183</v>
      </c>
      <c r="V65" s="33">
        <f t="shared" si="12"/>
        <v>0.1947</v>
      </c>
      <c r="W65" s="34">
        <v>7</v>
      </c>
      <c r="X65" s="32">
        <v>0.0116</v>
      </c>
      <c r="Y65" s="34">
        <v>30</v>
      </c>
      <c r="Z65" s="32">
        <v>0.0499</v>
      </c>
      <c r="AA65" s="33">
        <f t="shared" si="10"/>
        <v>0.0615</v>
      </c>
      <c r="AB65" s="34">
        <v>19</v>
      </c>
      <c r="AC65" s="33">
        <v>0.0316</v>
      </c>
      <c r="AD65" s="34"/>
    </row>
    <row r="66" spans="1:30" ht="12.75">
      <c r="A66" s="13" t="s">
        <v>16</v>
      </c>
      <c r="B66" s="13" t="s">
        <v>60</v>
      </c>
      <c r="C66" s="34">
        <f t="shared" si="11"/>
        <v>31</v>
      </c>
      <c r="D66" s="52">
        <v>12</v>
      </c>
      <c r="E66" s="32">
        <v>0.3871</v>
      </c>
      <c r="F66" s="34">
        <v>7</v>
      </c>
      <c r="G66" s="32">
        <v>0.2258</v>
      </c>
      <c r="H66" s="33">
        <f t="shared" si="13"/>
        <v>0.6129</v>
      </c>
      <c r="I66" s="34">
        <v>4</v>
      </c>
      <c r="J66" s="32">
        <v>0.129</v>
      </c>
      <c r="K66" s="34">
        <v>3</v>
      </c>
      <c r="L66" s="32">
        <v>0.0968</v>
      </c>
      <c r="M66" s="34">
        <v>0</v>
      </c>
      <c r="N66" s="32">
        <v>0</v>
      </c>
      <c r="O66" s="33">
        <f t="shared" si="9"/>
        <v>0.2258</v>
      </c>
      <c r="P66" s="34">
        <v>3</v>
      </c>
      <c r="Q66" s="32">
        <v>0.0968</v>
      </c>
      <c r="R66" s="34">
        <v>1</v>
      </c>
      <c r="S66" s="32">
        <v>0.0323</v>
      </c>
      <c r="T66" s="34">
        <v>1</v>
      </c>
      <c r="U66" s="32">
        <v>0.0323</v>
      </c>
      <c r="V66" s="33">
        <f t="shared" si="12"/>
        <v>0.1614</v>
      </c>
      <c r="W66" s="34">
        <v>0</v>
      </c>
      <c r="X66" s="32">
        <v>0</v>
      </c>
      <c r="Y66" s="34">
        <v>0</v>
      </c>
      <c r="Z66" s="32">
        <v>0</v>
      </c>
      <c r="AA66" s="33">
        <f t="shared" si="10"/>
        <v>0</v>
      </c>
      <c r="AB66" s="34">
        <v>0</v>
      </c>
      <c r="AC66" s="33">
        <v>0</v>
      </c>
      <c r="AD66" s="34"/>
    </row>
    <row r="67" spans="1:30" ht="12.75">
      <c r="A67" s="13" t="s">
        <v>16</v>
      </c>
      <c r="B67" s="13" t="s">
        <v>61</v>
      </c>
      <c r="C67" s="34">
        <f t="shared" si="11"/>
        <v>540</v>
      </c>
      <c r="D67" s="52">
        <v>171</v>
      </c>
      <c r="E67" s="32">
        <v>0.3167</v>
      </c>
      <c r="F67" s="34">
        <v>122</v>
      </c>
      <c r="G67" s="32">
        <v>0.2259</v>
      </c>
      <c r="H67" s="33">
        <f t="shared" si="13"/>
        <v>0.5426</v>
      </c>
      <c r="I67" s="34">
        <v>81</v>
      </c>
      <c r="J67" s="32">
        <v>0.15</v>
      </c>
      <c r="K67" s="34">
        <v>59</v>
      </c>
      <c r="L67" s="32">
        <v>0.1093</v>
      </c>
      <c r="M67" s="34">
        <v>41</v>
      </c>
      <c r="N67" s="32">
        <v>0.0759</v>
      </c>
      <c r="O67" s="33">
        <f t="shared" si="9"/>
        <v>0.33519999999999994</v>
      </c>
      <c r="P67" s="34">
        <v>15</v>
      </c>
      <c r="Q67" s="32">
        <v>0.0278</v>
      </c>
      <c r="R67" s="34">
        <v>12</v>
      </c>
      <c r="S67" s="32">
        <v>0.0222</v>
      </c>
      <c r="T67" s="34">
        <v>11</v>
      </c>
      <c r="U67" s="32">
        <v>0.0204</v>
      </c>
      <c r="V67" s="33">
        <f t="shared" si="12"/>
        <v>0.0704</v>
      </c>
      <c r="W67" s="34">
        <v>6</v>
      </c>
      <c r="X67" s="32">
        <v>0.0111</v>
      </c>
      <c r="Y67" s="34">
        <v>6</v>
      </c>
      <c r="Z67" s="32">
        <v>0.0111</v>
      </c>
      <c r="AA67" s="33">
        <f t="shared" si="10"/>
        <v>0.0222</v>
      </c>
      <c r="AB67" s="34">
        <v>16</v>
      </c>
      <c r="AC67" s="33">
        <v>0.0296</v>
      </c>
      <c r="AD67" s="34"/>
    </row>
    <row r="68" spans="1:30" ht="12.75">
      <c r="A68" s="13"/>
      <c r="B68" s="13" t="s">
        <v>22</v>
      </c>
      <c r="C68" s="34">
        <f t="shared" si="11"/>
        <v>34</v>
      </c>
      <c r="D68" s="52">
        <v>12</v>
      </c>
      <c r="E68" s="32">
        <v>0.3529</v>
      </c>
      <c r="F68" s="34">
        <v>2</v>
      </c>
      <c r="G68" s="32">
        <v>0.0588</v>
      </c>
      <c r="H68" s="33">
        <f t="shared" si="13"/>
        <v>0.4117</v>
      </c>
      <c r="I68" s="34">
        <v>0</v>
      </c>
      <c r="J68" s="32">
        <v>0</v>
      </c>
      <c r="K68" s="34">
        <v>4</v>
      </c>
      <c r="L68" s="32">
        <v>0.1176</v>
      </c>
      <c r="M68" s="34">
        <v>2</v>
      </c>
      <c r="N68" s="32">
        <v>0.0588</v>
      </c>
      <c r="O68" s="33">
        <f t="shared" si="9"/>
        <v>0.1764</v>
      </c>
      <c r="P68" s="34">
        <v>0</v>
      </c>
      <c r="Q68" s="32">
        <v>0</v>
      </c>
      <c r="R68" s="34">
        <v>5</v>
      </c>
      <c r="S68" s="32">
        <v>0.1471</v>
      </c>
      <c r="T68" s="34">
        <v>2</v>
      </c>
      <c r="U68" s="32">
        <v>0.0588</v>
      </c>
      <c r="V68" s="33">
        <f t="shared" si="12"/>
        <v>0.2059</v>
      </c>
      <c r="W68" s="34">
        <v>0</v>
      </c>
      <c r="X68" s="32">
        <v>0</v>
      </c>
      <c r="Y68" s="34">
        <v>2</v>
      </c>
      <c r="Z68" s="32">
        <v>0.0588</v>
      </c>
      <c r="AA68" s="33">
        <f t="shared" si="10"/>
        <v>0.0588</v>
      </c>
      <c r="AB68" s="34">
        <v>5</v>
      </c>
      <c r="AC68" s="33">
        <v>0.1471</v>
      </c>
      <c r="AD68" s="34"/>
    </row>
    <row r="69" spans="1:30" ht="12.75">
      <c r="A69" s="13"/>
      <c r="B69" s="13" t="s">
        <v>25</v>
      </c>
      <c r="C69" s="34">
        <f t="shared" si="11"/>
        <v>35</v>
      </c>
      <c r="D69" s="52">
        <v>29</v>
      </c>
      <c r="E69" s="32">
        <v>0.8286</v>
      </c>
      <c r="F69" s="34">
        <v>2</v>
      </c>
      <c r="G69" s="32">
        <v>0.0571</v>
      </c>
      <c r="H69" s="33">
        <f t="shared" si="13"/>
        <v>0.8857</v>
      </c>
      <c r="I69" s="34">
        <v>2</v>
      </c>
      <c r="J69" s="32">
        <v>0.0571</v>
      </c>
      <c r="K69" s="34">
        <v>1</v>
      </c>
      <c r="L69" s="32">
        <v>0.0286</v>
      </c>
      <c r="M69" s="34">
        <v>0</v>
      </c>
      <c r="N69" s="32">
        <v>0</v>
      </c>
      <c r="O69" s="33">
        <f t="shared" si="9"/>
        <v>0.0857</v>
      </c>
      <c r="P69" s="34">
        <v>0</v>
      </c>
      <c r="Q69" s="32">
        <v>0</v>
      </c>
      <c r="R69" s="34">
        <v>0</v>
      </c>
      <c r="S69" s="32">
        <v>0</v>
      </c>
      <c r="T69" s="34">
        <v>0</v>
      </c>
      <c r="U69" s="32">
        <v>0</v>
      </c>
      <c r="V69" s="33">
        <f t="shared" si="12"/>
        <v>0</v>
      </c>
      <c r="W69" s="34">
        <v>0</v>
      </c>
      <c r="X69" s="32">
        <v>0</v>
      </c>
      <c r="Y69" s="34">
        <v>0</v>
      </c>
      <c r="Z69" s="32">
        <v>0</v>
      </c>
      <c r="AA69" s="33">
        <f t="shared" si="10"/>
        <v>0</v>
      </c>
      <c r="AB69" s="34">
        <v>1</v>
      </c>
      <c r="AC69" s="33">
        <v>0.0286</v>
      </c>
      <c r="AD69" s="34"/>
    </row>
    <row r="70" spans="1:30" ht="12.75">
      <c r="A70" s="13"/>
      <c r="B70" s="13" t="s">
        <v>41</v>
      </c>
      <c r="C70" s="34">
        <f t="shared" si="11"/>
        <v>81</v>
      </c>
      <c r="D70" s="52">
        <v>35</v>
      </c>
      <c r="E70" s="32">
        <v>0.4321</v>
      </c>
      <c r="F70" s="34">
        <v>1</v>
      </c>
      <c r="G70" s="32">
        <v>0.0123</v>
      </c>
      <c r="H70" s="33">
        <f t="shared" si="13"/>
        <v>0.44439999999999996</v>
      </c>
      <c r="I70" s="34">
        <v>9</v>
      </c>
      <c r="J70" s="32">
        <v>0.1111</v>
      </c>
      <c r="K70" s="34">
        <v>26</v>
      </c>
      <c r="L70" s="32">
        <v>0.321</v>
      </c>
      <c r="M70" s="34">
        <v>3</v>
      </c>
      <c r="N70" s="32">
        <v>0.037</v>
      </c>
      <c r="O70" s="33">
        <f t="shared" si="9"/>
        <v>0.4691</v>
      </c>
      <c r="P70" s="34">
        <v>2</v>
      </c>
      <c r="Q70" s="32">
        <v>0.0247</v>
      </c>
      <c r="R70" s="34">
        <v>4</v>
      </c>
      <c r="S70" s="32">
        <v>0.0494</v>
      </c>
      <c r="T70" s="34">
        <v>1</v>
      </c>
      <c r="U70" s="32">
        <v>0.0123</v>
      </c>
      <c r="V70" s="33">
        <f t="shared" si="12"/>
        <v>0.0864</v>
      </c>
      <c r="W70" s="34">
        <v>0</v>
      </c>
      <c r="X70" s="32">
        <v>0</v>
      </c>
      <c r="Y70" s="34">
        <v>0</v>
      </c>
      <c r="Z70" s="32">
        <v>0</v>
      </c>
      <c r="AA70" s="33">
        <f t="shared" si="10"/>
        <v>0</v>
      </c>
      <c r="AB70" s="34">
        <v>0</v>
      </c>
      <c r="AC70" s="33">
        <v>0</v>
      </c>
      <c r="AD70" s="34"/>
    </row>
    <row r="71" spans="1:30" ht="12.75">
      <c r="A71" s="13"/>
      <c r="B71" s="13" t="s">
        <v>23</v>
      </c>
      <c r="C71" s="34">
        <f t="shared" si="11"/>
        <v>63</v>
      </c>
      <c r="D71" s="52">
        <v>53</v>
      </c>
      <c r="E71" s="32">
        <v>0.8413</v>
      </c>
      <c r="F71" s="34">
        <v>0</v>
      </c>
      <c r="G71" s="32">
        <v>0</v>
      </c>
      <c r="H71" s="33">
        <f t="shared" si="13"/>
        <v>0.8413</v>
      </c>
      <c r="I71" s="34">
        <v>4</v>
      </c>
      <c r="J71" s="32">
        <v>0.0635</v>
      </c>
      <c r="K71" s="34">
        <v>2</v>
      </c>
      <c r="L71" s="32">
        <v>0.0317</v>
      </c>
      <c r="M71" s="34">
        <v>0</v>
      </c>
      <c r="N71" s="32">
        <v>0</v>
      </c>
      <c r="O71" s="33">
        <f t="shared" si="9"/>
        <v>0.0952</v>
      </c>
      <c r="P71" s="34">
        <v>2</v>
      </c>
      <c r="Q71" s="32">
        <v>0.0317</v>
      </c>
      <c r="R71" s="34">
        <v>0</v>
      </c>
      <c r="S71" s="32">
        <v>0</v>
      </c>
      <c r="T71" s="34">
        <v>1</v>
      </c>
      <c r="U71" s="32">
        <v>0.0159</v>
      </c>
      <c r="V71" s="33">
        <f t="shared" si="12"/>
        <v>0.0476</v>
      </c>
      <c r="W71" s="34">
        <v>0</v>
      </c>
      <c r="X71" s="32">
        <v>0</v>
      </c>
      <c r="Y71" s="34">
        <v>0</v>
      </c>
      <c r="Z71" s="32">
        <v>0</v>
      </c>
      <c r="AA71" s="33">
        <f t="shared" si="10"/>
        <v>0</v>
      </c>
      <c r="AB71" s="34">
        <v>1</v>
      </c>
      <c r="AC71" s="33">
        <v>0.0159</v>
      </c>
      <c r="AD71" s="34"/>
    </row>
    <row r="72" spans="1:30" ht="12.75">
      <c r="A72" s="13"/>
      <c r="B72" s="13" t="s">
        <v>36</v>
      </c>
      <c r="C72" s="34">
        <f t="shared" si="11"/>
        <v>50</v>
      </c>
      <c r="D72" s="52">
        <v>15</v>
      </c>
      <c r="E72" s="32">
        <v>0.3</v>
      </c>
      <c r="F72" s="34">
        <v>17</v>
      </c>
      <c r="G72" s="32">
        <v>0.34</v>
      </c>
      <c r="H72" s="33">
        <f t="shared" si="13"/>
        <v>0.64</v>
      </c>
      <c r="I72" s="34">
        <v>6</v>
      </c>
      <c r="J72" s="32">
        <v>0.12</v>
      </c>
      <c r="K72" s="34">
        <v>5</v>
      </c>
      <c r="L72" s="32">
        <v>0.1</v>
      </c>
      <c r="M72" s="34">
        <v>4</v>
      </c>
      <c r="N72" s="32">
        <v>0.08</v>
      </c>
      <c r="O72" s="33">
        <f>SUM(J72+L72+N72)</f>
        <v>0.3</v>
      </c>
      <c r="P72" s="34">
        <v>2</v>
      </c>
      <c r="Q72" s="32">
        <v>0.04</v>
      </c>
      <c r="R72" s="34">
        <v>0</v>
      </c>
      <c r="S72" s="32">
        <v>0</v>
      </c>
      <c r="T72" s="34">
        <v>0</v>
      </c>
      <c r="U72" s="32">
        <v>0</v>
      </c>
      <c r="V72" s="33">
        <f t="shared" si="12"/>
        <v>0.04</v>
      </c>
      <c r="W72" s="34">
        <v>0</v>
      </c>
      <c r="X72" s="32">
        <v>0</v>
      </c>
      <c r="Y72" s="34">
        <v>1</v>
      </c>
      <c r="Z72" s="32">
        <v>0.02</v>
      </c>
      <c r="AA72" s="33">
        <f>SUM(X72+Z72)</f>
        <v>0.02</v>
      </c>
      <c r="AB72" s="34">
        <v>0</v>
      </c>
      <c r="AC72" s="33">
        <v>0</v>
      </c>
      <c r="AD72" s="34"/>
    </row>
    <row r="73" spans="1:30" ht="13.5" thickBot="1">
      <c r="A73" s="14" t="s">
        <v>62</v>
      </c>
      <c r="B73" s="14"/>
      <c r="C73" s="59">
        <f aca="true" t="shared" si="14" ref="C73:T73">SUM(C8:C72)</f>
        <v>17570</v>
      </c>
      <c r="D73" s="59">
        <f t="shared" si="14"/>
        <v>4494</v>
      </c>
      <c r="E73" s="91">
        <f>SUM(D73/C73)</f>
        <v>0.2557768924302789</v>
      </c>
      <c r="F73" s="59">
        <f t="shared" si="14"/>
        <v>2388</v>
      </c>
      <c r="G73" s="91">
        <f>(F73/C73)</f>
        <v>0.1359134889015367</v>
      </c>
      <c r="H73" s="61">
        <f>(E73+G73)</f>
        <v>0.3916903813318156</v>
      </c>
      <c r="I73" s="59">
        <f t="shared" si="14"/>
        <v>2054</v>
      </c>
      <c r="J73" s="60">
        <f>(I73/C73)</f>
        <v>0.11690381331815594</v>
      </c>
      <c r="K73" s="59">
        <f t="shared" si="14"/>
        <v>2632</v>
      </c>
      <c r="L73" s="60">
        <f>(K73/C73)</f>
        <v>0.149800796812749</v>
      </c>
      <c r="M73" s="59">
        <f t="shared" si="14"/>
        <v>1587</v>
      </c>
      <c r="N73" s="60">
        <f>(M73/C73)</f>
        <v>0.09032441661923733</v>
      </c>
      <c r="O73" s="61">
        <f>(J73+L73+N73)</f>
        <v>0.3570290267501423</v>
      </c>
      <c r="P73" s="59">
        <f t="shared" si="14"/>
        <v>1117</v>
      </c>
      <c r="Q73" s="60">
        <f>(P73/C73)</f>
        <v>0.06357427433124645</v>
      </c>
      <c r="R73" s="59">
        <f t="shared" si="14"/>
        <v>1226</v>
      </c>
      <c r="S73" s="60">
        <f>(R73/C73)</f>
        <v>0.06977803073420603</v>
      </c>
      <c r="T73" s="59">
        <f t="shared" si="14"/>
        <v>655</v>
      </c>
      <c r="U73" s="60">
        <f>(T73/C73)</f>
        <v>0.03727945361411497</v>
      </c>
      <c r="V73" s="61">
        <f>(Q73+S73+U73)</f>
        <v>0.17063175867956745</v>
      </c>
      <c r="W73" s="59">
        <f aca="true" t="shared" si="15" ref="W73:AB73">SUM(W8:W72)</f>
        <v>308</v>
      </c>
      <c r="X73" s="60">
        <f>(W73/C73)</f>
        <v>0.01752988047808765</v>
      </c>
      <c r="Y73" s="59">
        <f t="shared" si="15"/>
        <v>512</v>
      </c>
      <c r="Z73" s="60">
        <f>(Y73/C73)</f>
        <v>0.029140580535002847</v>
      </c>
      <c r="AA73" s="61">
        <f>(X73+Z73)</f>
        <v>0.0466704610130905</v>
      </c>
      <c r="AB73" s="59">
        <f t="shared" si="15"/>
        <v>597</v>
      </c>
      <c r="AC73" s="61">
        <f>(AB73/C73)</f>
        <v>0.033978372225384176</v>
      </c>
      <c r="AD73" s="59"/>
    </row>
    <row r="74" ht="13.5" thickTop="1"/>
    <row r="77" spans="1:31" ht="12.75">
      <c r="A77" s="113" t="s">
        <v>99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2"/>
    </row>
    <row r="78" spans="1:30" s="1" customFormat="1" ht="12">
      <c r="A78" s="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7"/>
      <c r="Z78" s="7"/>
      <c r="AA78" s="7"/>
      <c r="AB78" s="7"/>
      <c r="AC78" s="7"/>
      <c r="AD78" s="8"/>
    </row>
    <row r="79" spans="1:30" ht="13.5" thickBot="1">
      <c r="A79" s="17" t="s">
        <v>100</v>
      </c>
      <c r="B79" s="17"/>
      <c r="C79" s="18" t="s">
        <v>75</v>
      </c>
      <c r="D79" s="18" t="s">
        <v>76</v>
      </c>
      <c r="E79" s="18" t="s">
        <v>77</v>
      </c>
      <c r="F79" s="18" t="s">
        <v>63</v>
      </c>
      <c r="G79" s="18" t="s">
        <v>78</v>
      </c>
      <c r="H79" s="19" t="s">
        <v>79</v>
      </c>
      <c r="I79" s="18" t="s">
        <v>64</v>
      </c>
      <c r="J79" s="18" t="s">
        <v>80</v>
      </c>
      <c r="K79" s="18" t="s">
        <v>65</v>
      </c>
      <c r="L79" s="18" t="s">
        <v>81</v>
      </c>
      <c r="M79" s="18" t="s">
        <v>66</v>
      </c>
      <c r="N79" s="18" t="s">
        <v>82</v>
      </c>
      <c r="O79" s="19" t="s">
        <v>83</v>
      </c>
      <c r="P79" s="18" t="s">
        <v>67</v>
      </c>
      <c r="Q79" s="18" t="s">
        <v>84</v>
      </c>
      <c r="R79" s="18" t="s">
        <v>68</v>
      </c>
      <c r="S79" s="18" t="s">
        <v>85</v>
      </c>
      <c r="T79" s="18" t="s">
        <v>69</v>
      </c>
      <c r="U79" s="18" t="s">
        <v>86</v>
      </c>
      <c r="V79" s="19" t="s">
        <v>87</v>
      </c>
      <c r="W79" s="18" t="s">
        <v>70</v>
      </c>
      <c r="X79" s="18" t="s">
        <v>88</v>
      </c>
      <c r="Y79" s="18" t="s">
        <v>71</v>
      </c>
      <c r="Z79" s="18" t="s">
        <v>89</v>
      </c>
      <c r="AA79" s="19" t="s">
        <v>90</v>
      </c>
      <c r="AB79" s="18" t="s">
        <v>72</v>
      </c>
      <c r="AC79" s="19" t="s">
        <v>91</v>
      </c>
      <c r="AD79" s="20" t="s">
        <v>0</v>
      </c>
    </row>
    <row r="80" spans="1:31" ht="13.5" thickTop="1">
      <c r="A80" s="21" t="s">
        <v>94</v>
      </c>
      <c r="B80" s="22"/>
      <c r="C80" s="92">
        <v>15099</v>
      </c>
      <c r="D80" s="16">
        <v>3839</v>
      </c>
      <c r="E80" s="35">
        <f>D80/C80</f>
        <v>0.25425524869196636</v>
      </c>
      <c r="F80" s="16">
        <v>2004</v>
      </c>
      <c r="G80" s="35">
        <f>F80/C80</f>
        <v>0.13272402145837472</v>
      </c>
      <c r="H80" s="36">
        <f>SUM(E80+G80)</f>
        <v>0.38697927015034106</v>
      </c>
      <c r="I80" s="16">
        <v>1722</v>
      </c>
      <c r="J80" s="35">
        <f>I80/C80</f>
        <v>0.11404728789986092</v>
      </c>
      <c r="K80" s="16">
        <v>2230</v>
      </c>
      <c r="L80" s="35">
        <f>K80/C80</f>
        <v>0.14769190012583616</v>
      </c>
      <c r="M80" s="16">
        <v>1355</v>
      </c>
      <c r="N80" s="35">
        <f>M80/C80</f>
        <v>0.08974104245314259</v>
      </c>
      <c r="O80" s="33">
        <f>N80+L80+J80</f>
        <v>0.35148023047883964</v>
      </c>
      <c r="P80" s="16">
        <v>960</v>
      </c>
      <c r="Q80" s="35">
        <f>P80/C80</f>
        <v>0.06358036956089808</v>
      </c>
      <c r="R80" s="16">
        <v>1099</v>
      </c>
      <c r="S80" s="35">
        <f>R80/C80</f>
        <v>0.0727862772369031</v>
      </c>
      <c r="T80" s="16">
        <v>587</v>
      </c>
      <c r="U80" s="35">
        <f>T80/C80</f>
        <v>0.038876746804424135</v>
      </c>
      <c r="V80" s="33">
        <f>Q80+S80+U80</f>
        <v>0.17524339360222532</v>
      </c>
      <c r="W80" s="16">
        <v>275</v>
      </c>
      <c r="X80" s="35">
        <f>W80/C80</f>
        <v>0.01821312669713226</v>
      </c>
      <c r="Y80" s="16">
        <v>463</v>
      </c>
      <c r="Z80" s="35">
        <f>Y80/C80</f>
        <v>0.03066428240280813</v>
      </c>
      <c r="AA80" s="56">
        <v>0.05</v>
      </c>
      <c r="AB80" s="16">
        <v>565</v>
      </c>
      <c r="AC80" s="56">
        <f>AB80/C80</f>
        <v>0.03741969666865355</v>
      </c>
      <c r="AD80" s="16"/>
      <c r="AE80" s="2"/>
    </row>
    <row r="81" spans="1:31" ht="12.75">
      <c r="A81" s="11" t="s">
        <v>95</v>
      </c>
      <c r="B81" s="10"/>
      <c r="C81" s="58">
        <f>SUM(C9+C14+C15+C16+C17+C18+C20+C21+C22)</f>
        <v>2059</v>
      </c>
      <c r="D81" s="12">
        <v>386</v>
      </c>
      <c r="E81" s="35">
        <f>D81/C81</f>
        <v>0.18746964545896067</v>
      </c>
      <c r="F81" s="12">
        <v>320</v>
      </c>
      <c r="G81" s="35">
        <f>F81/C81</f>
        <v>0.15541525012141816</v>
      </c>
      <c r="H81" s="36">
        <f>SUM(G81+E81)</f>
        <v>0.3428848955803788</v>
      </c>
      <c r="I81" s="12">
        <v>299</v>
      </c>
      <c r="J81" s="35">
        <f>I81/C81</f>
        <v>0.1452161243322001</v>
      </c>
      <c r="K81" s="12">
        <v>383</v>
      </c>
      <c r="L81" s="35">
        <f>K81/C81</f>
        <v>0.18601262748907235</v>
      </c>
      <c r="M81" s="12">
        <v>221</v>
      </c>
      <c r="N81" s="35">
        <f>M81/C81</f>
        <v>0.10733365711510442</v>
      </c>
      <c r="O81" s="33">
        <f>J81+L81+N81</f>
        <v>0.4385624089363769</v>
      </c>
      <c r="P81" s="12">
        <v>155</v>
      </c>
      <c r="Q81" s="35">
        <f>P81/C81</f>
        <v>0.07527926177756192</v>
      </c>
      <c r="R81" s="12">
        <v>118</v>
      </c>
      <c r="S81" s="32">
        <f>R81/C81</f>
        <v>0.05730937348227295</v>
      </c>
      <c r="T81" s="12">
        <v>65</v>
      </c>
      <c r="U81" s="35">
        <f>T81/C81</f>
        <v>0.03156872268091306</v>
      </c>
      <c r="V81" s="33">
        <f>Q81+S81+U81</f>
        <v>0.16415735794074793</v>
      </c>
      <c r="W81" s="12">
        <v>33</v>
      </c>
      <c r="X81" s="32">
        <f>W81/C81</f>
        <v>0.016027197668771247</v>
      </c>
      <c r="Y81" s="12">
        <v>49</v>
      </c>
      <c r="Z81" s="32">
        <f>Y81/C81</f>
        <v>0.023797960174842158</v>
      </c>
      <c r="AA81" s="33">
        <v>0.04</v>
      </c>
      <c r="AB81" s="12">
        <v>30</v>
      </c>
      <c r="AC81" s="56">
        <f>AB81/C81</f>
        <v>0.014570179698882952</v>
      </c>
      <c r="AD81" s="12"/>
      <c r="AE81" s="2"/>
    </row>
    <row r="82" spans="1:31" ht="12.75">
      <c r="A82" s="11" t="s">
        <v>96</v>
      </c>
      <c r="B82" s="10"/>
      <c r="C82" s="58">
        <f>SUM(C39+C40)</f>
        <v>412</v>
      </c>
      <c r="D82" s="12">
        <v>269</v>
      </c>
      <c r="E82" s="35">
        <f>D82/C82</f>
        <v>0.6529126213592233</v>
      </c>
      <c r="F82" s="12">
        <v>64</v>
      </c>
      <c r="G82" s="35">
        <f>F82/C82</f>
        <v>0.1553398058252427</v>
      </c>
      <c r="H82" s="36">
        <f>SUM(G82+E82)</f>
        <v>0.808252427184466</v>
      </c>
      <c r="I82" s="12">
        <v>33</v>
      </c>
      <c r="J82" s="35">
        <f>I82/C82</f>
        <v>0.08009708737864078</v>
      </c>
      <c r="K82" s="12">
        <v>19</v>
      </c>
      <c r="L82" s="35">
        <f>K82/C82</f>
        <v>0.04611650485436893</v>
      </c>
      <c r="M82" s="12">
        <v>11</v>
      </c>
      <c r="N82" s="35">
        <f>M82/C82</f>
        <v>0.02669902912621359</v>
      </c>
      <c r="O82" s="33">
        <f>J82+L82+N82</f>
        <v>0.1529126213592233</v>
      </c>
      <c r="P82" s="12">
        <v>2</v>
      </c>
      <c r="Q82" s="35">
        <f>P82/C82</f>
        <v>0.0048543689320388345</v>
      </c>
      <c r="R82" s="12">
        <v>9</v>
      </c>
      <c r="S82" s="32">
        <f>R82/C82</f>
        <v>0.021844660194174758</v>
      </c>
      <c r="T82" s="12">
        <v>3</v>
      </c>
      <c r="U82" s="35">
        <f>T82/C82</f>
        <v>0.007281553398058253</v>
      </c>
      <c r="V82" s="33">
        <f>SUM(Q82+S82+U82)</f>
        <v>0.03398058252427184</v>
      </c>
      <c r="W82" s="12">
        <v>0</v>
      </c>
      <c r="X82" s="32">
        <v>0</v>
      </c>
      <c r="Y82" s="12">
        <v>0</v>
      </c>
      <c r="Z82" s="32">
        <v>0</v>
      </c>
      <c r="AA82" s="33">
        <v>0</v>
      </c>
      <c r="AB82" s="12">
        <v>2</v>
      </c>
      <c r="AC82" s="56">
        <f>AB82/C82</f>
        <v>0.0048543689320388345</v>
      </c>
      <c r="AD82" s="12"/>
      <c r="AE82" s="2"/>
    </row>
  </sheetData>
  <sheetProtection/>
  <mergeCells count="5">
    <mergeCell ref="A1:AD1"/>
    <mergeCell ref="A2:AD2"/>
    <mergeCell ref="A4:AD4"/>
    <mergeCell ref="A77:AD77"/>
    <mergeCell ref="B78:X7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A20" sqref="AA20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7.140625" style="0" customWidth="1"/>
    <col min="4" max="28" width="5.8515625" style="0" customWidth="1"/>
  </cols>
  <sheetData>
    <row r="1" spans="1:31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47"/>
      <c r="AD1" s="47"/>
      <c r="AE1" s="47"/>
    </row>
    <row r="2" spans="1:31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46"/>
      <c r="AD2" s="46"/>
      <c r="AE2" s="46"/>
    </row>
    <row r="3" spans="1:31" ht="18">
      <c r="A3" s="4"/>
      <c r="B3" s="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3"/>
      <c r="Z3" s="3"/>
      <c r="AA3" s="3"/>
      <c r="AB3" s="3"/>
      <c r="AC3" s="3"/>
      <c r="AD3" s="3"/>
      <c r="AE3" s="3"/>
    </row>
    <row r="4" spans="1:31" ht="12.75">
      <c r="A4" s="112" t="s">
        <v>133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48"/>
      <c r="AD4" s="48"/>
      <c r="AE4" s="48"/>
    </row>
    <row r="5" spans="1:3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28" ht="12.75">
      <c r="A7" s="24" t="s">
        <v>100</v>
      </c>
      <c r="B7" s="24" t="s">
        <v>74</v>
      </c>
      <c r="C7" s="25" t="s">
        <v>109</v>
      </c>
      <c r="D7" s="25" t="s">
        <v>76</v>
      </c>
      <c r="E7" s="25" t="s">
        <v>77</v>
      </c>
      <c r="F7" s="25" t="s">
        <v>63</v>
      </c>
      <c r="G7" s="25" t="s">
        <v>78</v>
      </c>
      <c r="H7" s="9" t="s">
        <v>79</v>
      </c>
      <c r="I7" s="25" t="s">
        <v>64</v>
      </c>
      <c r="J7" s="25" t="s">
        <v>80</v>
      </c>
      <c r="K7" s="25" t="s">
        <v>65</v>
      </c>
      <c r="L7" s="25" t="s">
        <v>81</v>
      </c>
      <c r="M7" s="25" t="s">
        <v>66</v>
      </c>
      <c r="N7" s="25" t="s">
        <v>82</v>
      </c>
      <c r="O7" s="9" t="s">
        <v>110</v>
      </c>
      <c r="P7" s="25" t="s">
        <v>67</v>
      </c>
      <c r="Q7" s="25" t="s">
        <v>84</v>
      </c>
      <c r="R7" s="25" t="s">
        <v>68</v>
      </c>
      <c r="S7" s="25" t="s">
        <v>85</v>
      </c>
      <c r="T7" s="25" t="s">
        <v>69</v>
      </c>
      <c r="U7" s="25" t="s">
        <v>86</v>
      </c>
      <c r="V7" s="9" t="s">
        <v>87</v>
      </c>
      <c r="W7" s="25" t="s">
        <v>71</v>
      </c>
      <c r="X7" s="25" t="s">
        <v>89</v>
      </c>
      <c r="Y7" s="9" t="s">
        <v>90</v>
      </c>
      <c r="Z7" s="25" t="s">
        <v>72</v>
      </c>
      <c r="AA7" s="9" t="s">
        <v>91</v>
      </c>
      <c r="AB7" s="25" t="s">
        <v>0</v>
      </c>
    </row>
    <row r="8" spans="1:28" ht="12.75">
      <c r="A8" s="27" t="s">
        <v>94</v>
      </c>
      <c r="B8" s="27" t="s">
        <v>108</v>
      </c>
      <c r="C8" s="38">
        <f aca="true" t="shared" si="0" ref="C8:C18">SUM(D8+F8+I8+K8+M8+P8+R8+Z8)</f>
        <v>34</v>
      </c>
      <c r="D8" s="38">
        <v>12</v>
      </c>
      <c r="E8" s="39">
        <v>0.4444</v>
      </c>
      <c r="F8" s="38">
        <v>7</v>
      </c>
      <c r="G8" s="39">
        <v>0.2593</v>
      </c>
      <c r="H8" s="40">
        <f aca="true" t="shared" si="1" ref="H8:H18">SUM(E8+G8)</f>
        <v>0.7037</v>
      </c>
      <c r="I8" s="38">
        <v>7</v>
      </c>
      <c r="J8" s="39">
        <v>0.0354</v>
      </c>
      <c r="K8" s="38">
        <v>3</v>
      </c>
      <c r="L8" s="39">
        <v>0.0152</v>
      </c>
      <c r="M8" s="38">
        <v>3</v>
      </c>
      <c r="N8" s="39">
        <v>0.0152</v>
      </c>
      <c r="O8" s="40">
        <f aca="true" t="shared" si="2" ref="O8:O18">SUM(J8+L8+N8)</f>
        <v>0.0658</v>
      </c>
      <c r="P8" s="38">
        <v>1</v>
      </c>
      <c r="Q8" s="39">
        <v>0.0051</v>
      </c>
      <c r="R8" s="38">
        <v>0</v>
      </c>
      <c r="S8" s="39">
        <v>0</v>
      </c>
      <c r="T8" s="38"/>
      <c r="U8" s="39"/>
      <c r="V8" s="40">
        <f aca="true" t="shared" si="3" ref="V8:V18">SUM(Q8+S8)</f>
        <v>0.0051</v>
      </c>
      <c r="W8" s="38"/>
      <c r="X8" s="39"/>
      <c r="Y8" s="62"/>
      <c r="Z8" s="38">
        <v>1</v>
      </c>
      <c r="AA8" s="41">
        <v>0.0051</v>
      </c>
      <c r="AB8" s="38"/>
    </row>
    <row r="9" spans="1:28" ht="12.75">
      <c r="A9" s="27" t="s">
        <v>94</v>
      </c>
      <c r="B9" s="27" t="s">
        <v>12</v>
      </c>
      <c r="C9" s="38">
        <f t="shared" si="0"/>
        <v>12</v>
      </c>
      <c r="D9" s="38">
        <v>9</v>
      </c>
      <c r="E9" s="39">
        <v>0.75</v>
      </c>
      <c r="F9" s="38">
        <v>1</v>
      </c>
      <c r="G9" s="39">
        <v>0.0833</v>
      </c>
      <c r="H9" s="40">
        <f t="shared" si="1"/>
        <v>0.8333</v>
      </c>
      <c r="I9" s="38">
        <v>0</v>
      </c>
      <c r="J9" s="39">
        <v>0</v>
      </c>
      <c r="K9" s="38">
        <v>1</v>
      </c>
      <c r="L9" s="39">
        <v>0.0833</v>
      </c>
      <c r="M9" s="38">
        <v>1</v>
      </c>
      <c r="N9" s="39">
        <v>0.0833</v>
      </c>
      <c r="O9" s="40">
        <f t="shared" si="2"/>
        <v>0.1666</v>
      </c>
      <c r="P9" s="38">
        <v>0</v>
      </c>
      <c r="Q9" s="39">
        <v>0</v>
      </c>
      <c r="R9" s="38">
        <v>0</v>
      </c>
      <c r="S9" s="39">
        <v>0</v>
      </c>
      <c r="T9" s="38"/>
      <c r="U9" s="39"/>
      <c r="V9" s="40">
        <f t="shared" si="3"/>
        <v>0</v>
      </c>
      <c r="W9" s="38"/>
      <c r="X9" s="39"/>
      <c r="Y9" s="62"/>
      <c r="Z9" s="38">
        <v>0</v>
      </c>
      <c r="AA9" s="41">
        <v>0</v>
      </c>
      <c r="AB9" s="38"/>
    </row>
    <row r="10" spans="1:28" ht="12.75">
      <c r="A10" s="27" t="s">
        <v>95</v>
      </c>
      <c r="B10" s="27" t="s">
        <v>101</v>
      </c>
      <c r="C10" s="37">
        <f t="shared" si="0"/>
        <v>137</v>
      </c>
      <c r="D10" s="37">
        <v>61</v>
      </c>
      <c r="E10" s="39">
        <v>0.4453</v>
      </c>
      <c r="F10" s="37">
        <v>42</v>
      </c>
      <c r="G10" s="39">
        <v>0.3066</v>
      </c>
      <c r="H10" s="40">
        <f t="shared" si="1"/>
        <v>0.7519</v>
      </c>
      <c r="I10" s="37">
        <v>19</v>
      </c>
      <c r="J10" s="39">
        <v>0.1387</v>
      </c>
      <c r="K10" s="37">
        <v>15</v>
      </c>
      <c r="L10" s="39">
        <v>0.1095</v>
      </c>
      <c r="M10" s="37">
        <v>0</v>
      </c>
      <c r="N10" s="39">
        <v>0</v>
      </c>
      <c r="O10" s="40">
        <f t="shared" si="2"/>
        <v>0.24819999999999998</v>
      </c>
      <c r="P10" s="37">
        <v>0</v>
      </c>
      <c r="Q10" s="39">
        <v>0</v>
      </c>
      <c r="R10" s="37">
        <v>0</v>
      </c>
      <c r="S10" s="39">
        <v>0</v>
      </c>
      <c r="T10" s="37"/>
      <c r="U10" s="39"/>
      <c r="V10" s="40">
        <f t="shared" si="3"/>
        <v>0</v>
      </c>
      <c r="W10" s="37"/>
      <c r="X10" s="39"/>
      <c r="Y10" s="62"/>
      <c r="Z10" s="37">
        <v>0</v>
      </c>
      <c r="AA10" s="41">
        <v>0</v>
      </c>
      <c r="AB10" s="37"/>
    </row>
    <row r="11" spans="1:28" ht="12.75">
      <c r="A11" s="27" t="s">
        <v>95</v>
      </c>
      <c r="B11" s="27" t="s">
        <v>102</v>
      </c>
      <c r="C11" s="37">
        <f t="shared" si="0"/>
        <v>30</v>
      </c>
      <c r="D11" s="37">
        <v>7</v>
      </c>
      <c r="E11" s="39">
        <v>0.2333</v>
      </c>
      <c r="F11" s="37">
        <v>18</v>
      </c>
      <c r="G11" s="39">
        <v>0.6</v>
      </c>
      <c r="H11" s="40">
        <f t="shared" si="1"/>
        <v>0.8332999999999999</v>
      </c>
      <c r="I11" s="37">
        <v>4</v>
      </c>
      <c r="J11" s="39">
        <v>0.1333</v>
      </c>
      <c r="K11" s="37">
        <v>0</v>
      </c>
      <c r="L11" s="39">
        <v>0</v>
      </c>
      <c r="M11" s="37">
        <v>1</v>
      </c>
      <c r="N11" s="39">
        <v>0.0333</v>
      </c>
      <c r="O11" s="40">
        <f t="shared" si="2"/>
        <v>0.1666</v>
      </c>
      <c r="P11" s="37">
        <v>0</v>
      </c>
      <c r="Q11" s="39">
        <v>0</v>
      </c>
      <c r="R11" s="37">
        <v>0</v>
      </c>
      <c r="S11" s="39">
        <v>0</v>
      </c>
      <c r="T11" s="37"/>
      <c r="U11" s="39"/>
      <c r="V11" s="40">
        <f t="shared" si="3"/>
        <v>0</v>
      </c>
      <c r="W11" s="37"/>
      <c r="X11" s="39"/>
      <c r="Y11" s="62"/>
      <c r="Z11" s="37">
        <v>0</v>
      </c>
      <c r="AA11" s="41">
        <v>0</v>
      </c>
      <c r="AB11" s="37"/>
    </row>
    <row r="12" spans="1:28" ht="12.75">
      <c r="A12" s="27" t="s">
        <v>96</v>
      </c>
      <c r="B12" s="27" t="s">
        <v>103</v>
      </c>
      <c r="C12" s="38">
        <f t="shared" si="0"/>
        <v>198</v>
      </c>
      <c r="D12" s="38">
        <v>159</v>
      </c>
      <c r="E12" s="39">
        <v>0.803</v>
      </c>
      <c r="F12" s="38">
        <v>24</v>
      </c>
      <c r="G12" s="39">
        <v>0.1212</v>
      </c>
      <c r="H12" s="40">
        <f t="shared" si="1"/>
        <v>0.9242</v>
      </c>
      <c r="I12" s="38">
        <v>7</v>
      </c>
      <c r="J12" s="39">
        <v>0.0354</v>
      </c>
      <c r="K12" s="38">
        <v>3</v>
      </c>
      <c r="L12" s="39">
        <v>0.0152</v>
      </c>
      <c r="M12" s="38">
        <v>3</v>
      </c>
      <c r="N12" s="39">
        <v>0.0152</v>
      </c>
      <c r="O12" s="40">
        <f t="shared" si="2"/>
        <v>0.0658</v>
      </c>
      <c r="P12" s="38">
        <v>1</v>
      </c>
      <c r="Q12" s="39">
        <v>0.0051</v>
      </c>
      <c r="R12" s="38">
        <v>0</v>
      </c>
      <c r="S12" s="39">
        <v>0</v>
      </c>
      <c r="T12" s="38"/>
      <c r="U12" s="39"/>
      <c r="V12" s="40">
        <f t="shared" si="3"/>
        <v>0.0051</v>
      </c>
      <c r="W12" s="38"/>
      <c r="X12" s="39"/>
      <c r="Y12" s="62"/>
      <c r="Z12" s="38">
        <v>1</v>
      </c>
      <c r="AA12" s="41">
        <v>0.0051</v>
      </c>
      <c r="AB12" s="38"/>
    </row>
    <row r="13" spans="1:28" ht="12.75">
      <c r="A13" s="27" t="s">
        <v>96</v>
      </c>
      <c r="B13" s="27" t="s">
        <v>106</v>
      </c>
      <c r="C13" s="38">
        <f t="shared" si="0"/>
        <v>47</v>
      </c>
      <c r="D13" s="38">
        <v>38</v>
      </c>
      <c r="E13" s="39">
        <v>0.8085</v>
      </c>
      <c r="F13" s="38">
        <v>5</v>
      </c>
      <c r="G13" s="39">
        <v>0.1064</v>
      </c>
      <c r="H13" s="40">
        <f t="shared" si="1"/>
        <v>0.9149</v>
      </c>
      <c r="I13" s="38">
        <v>2</v>
      </c>
      <c r="J13" s="39">
        <v>0.0426</v>
      </c>
      <c r="K13" s="38">
        <v>2</v>
      </c>
      <c r="L13" s="39">
        <v>0.0426</v>
      </c>
      <c r="M13" s="38">
        <v>0</v>
      </c>
      <c r="N13" s="39">
        <v>0</v>
      </c>
      <c r="O13" s="40">
        <f t="shared" si="2"/>
        <v>0.0852</v>
      </c>
      <c r="P13" s="38">
        <v>0</v>
      </c>
      <c r="Q13" s="39">
        <v>0</v>
      </c>
      <c r="R13" s="38">
        <v>0</v>
      </c>
      <c r="S13" s="39">
        <v>0</v>
      </c>
      <c r="T13" s="38"/>
      <c r="U13" s="39"/>
      <c r="V13" s="40">
        <f t="shared" si="3"/>
        <v>0</v>
      </c>
      <c r="W13" s="38"/>
      <c r="X13" s="39"/>
      <c r="Y13" s="62"/>
      <c r="Z13" s="38">
        <v>0</v>
      </c>
      <c r="AA13" s="41">
        <v>0</v>
      </c>
      <c r="AB13" s="38"/>
    </row>
    <row r="14" spans="1:28" ht="12.75">
      <c r="A14" s="27" t="s">
        <v>96</v>
      </c>
      <c r="B14" s="27" t="s">
        <v>104</v>
      </c>
      <c r="C14" s="38">
        <f t="shared" si="0"/>
        <v>20</v>
      </c>
      <c r="D14" s="38">
        <v>20</v>
      </c>
      <c r="E14" s="39">
        <v>1</v>
      </c>
      <c r="F14" s="38">
        <v>0</v>
      </c>
      <c r="G14" s="39">
        <v>0</v>
      </c>
      <c r="H14" s="40">
        <f t="shared" si="1"/>
        <v>1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40">
        <f t="shared" si="2"/>
        <v>0</v>
      </c>
      <c r="P14" s="38">
        <v>0</v>
      </c>
      <c r="Q14" s="39">
        <v>0</v>
      </c>
      <c r="R14" s="38">
        <v>0</v>
      </c>
      <c r="S14" s="39">
        <v>0</v>
      </c>
      <c r="T14" s="38"/>
      <c r="U14" s="39"/>
      <c r="V14" s="40">
        <f t="shared" si="3"/>
        <v>0</v>
      </c>
      <c r="W14" s="38"/>
      <c r="X14" s="39"/>
      <c r="Y14" s="62"/>
      <c r="Z14" s="38">
        <v>0</v>
      </c>
      <c r="AA14" s="41">
        <v>0</v>
      </c>
      <c r="AB14" s="38"/>
    </row>
    <row r="15" spans="1:28" ht="12.75">
      <c r="A15" s="27" t="s">
        <v>96</v>
      </c>
      <c r="B15" s="27" t="s">
        <v>39</v>
      </c>
      <c r="C15" s="38">
        <f t="shared" si="0"/>
        <v>51</v>
      </c>
      <c r="D15" s="38">
        <v>37</v>
      </c>
      <c r="E15" s="39">
        <v>0.7255</v>
      </c>
      <c r="F15" s="38">
        <v>8</v>
      </c>
      <c r="G15" s="39">
        <v>0.1569</v>
      </c>
      <c r="H15" s="40">
        <f t="shared" si="1"/>
        <v>0.8824000000000001</v>
      </c>
      <c r="I15" s="38">
        <v>1</v>
      </c>
      <c r="J15" s="39">
        <v>0.0196</v>
      </c>
      <c r="K15" s="38">
        <v>2</v>
      </c>
      <c r="L15" s="39">
        <v>0.0392</v>
      </c>
      <c r="M15" s="38">
        <v>2</v>
      </c>
      <c r="N15" s="39">
        <v>0.0392</v>
      </c>
      <c r="O15" s="40">
        <f t="shared" si="2"/>
        <v>0.098</v>
      </c>
      <c r="P15" s="38">
        <v>0</v>
      </c>
      <c r="Q15" s="39">
        <v>0</v>
      </c>
      <c r="R15" s="38">
        <v>1</v>
      </c>
      <c r="S15" s="39">
        <v>0.0196</v>
      </c>
      <c r="T15" s="38"/>
      <c r="U15" s="39"/>
      <c r="V15" s="40">
        <f t="shared" si="3"/>
        <v>0.0196</v>
      </c>
      <c r="W15" s="38"/>
      <c r="X15" s="39"/>
      <c r="Y15" s="62"/>
      <c r="Z15" s="38">
        <v>0</v>
      </c>
      <c r="AA15" s="41">
        <v>0</v>
      </c>
      <c r="AB15" s="38"/>
    </row>
    <row r="16" spans="1:28" ht="12.75">
      <c r="A16" s="27" t="s">
        <v>96</v>
      </c>
      <c r="B16" s="27" t="s">
        <v>32</v>
      </c>
      <c r="C16" s="38">
        <f t="shared" si="0"/>
        <v>156</v>
      </c>
      <c r="D16" s="38">
        <v>125</v>
      </c>
      <c r="E16" s="39">
        <v>0.8013</v>
      </c>
      <c r="F16" s="38">
        <v>20</v>
      </c>
      <c r="G16" s="39">
        <v>0.1282</v>
      </c>
      <c r="H16" s="40">
        <f t="shared" si="1"/>
        <v>0.9295</v>
      </c>
      <c r="I16" s="38">
        <v>7</v>
      </c>
      <c r="J16" s="39">
        <v>0.0449</v>
      </c>
      <c r="K16" s="38">
        <v>3</v>
      </c>
      <c r="L16" s="39">
        <v>0.0192</v>
      </c>
      <c r="M16" s="38">
        <v>1</v>
      </c>
      <c r="N16" s="39">
        <v>0.0064</v>
      </c>
      <c r="O16" s="40">
        <f t="shared" si="2"/>
        <v>0.07050000000000001</v>
      </c>
      <c r="P16" s="38">
        <v>0</v>
      </c>
      <c r="Q16" s="39">
        <v>0</v>
      </c>
      <c r="R16" s="38">
        <v>0</v>
      </c>
      <c r="S16" s="39">
        <v>0</v>
      </c>
      <c r="T16" s="38"/>
      <c r="U16" s="39"/>
      <c r="V16" s="40">
        <f t="shared" si="3"/>
        <v>0</v>
      </c>
      <c r="W16" s="38"/>
      <c r="X16" s="39"/>
      <c r="Y16" s="62"/>
      <c r="Z16" s="38">
        <v>0</v>
      </c>
      <c r="AA16" s="41">
        <v>0</v>
      </c>
      <c r="AB16" s="38"/>
    </row>
    <row r="17" spans="1:28" ht="12.75">
      <c r="A17" s="27" t="s">
        <v>96</v>
      </c>
      <c r="B17" s="27" t="s">
        <v>105</v>
      </c>
      <c r="C17" s="38">
        <f t="shared" si="0"/>
        <v>45</v>
      </c>
      <c r="D17" s="38">
        <v>34</v>
      </c>
      <c r="E17" s="39">
        <v>0.7556</v>
      </c>
      <c r="F17" s="38">
        <v>5</v>
      </c>
      <c r="G17" s="39">
        <v>0.1111</v>
      </c>
      <c r="H17" s="40">
        <f t="shared" si="1"/>
        <v>0.8667</v>
      </c>
      <c r="I17" s="38">
        <v>4</v>
      </c>
      <c r="J17" s="39">
        <v>0.0889</v>
      </c>
      <c r="K17" s="38">
        <v>0</v>
      </c>
      <c r="L17" s="39">
        <v>0</v>
      </c>
      <c r="M17" s="38">
        <v>2</v>
      </c>
      <c r="N17" s="39">
        <v>0.0444</v>
      </c>
      <c r="O17" s="40">
        <f t="shared" si="2"/>
        <v>0.1333</v>
      </c>
      <c r="P17" s="38">
        <v>0</v>
      </c>
      <c r="Q17" s="39">
        <v>0</v>
      </c>
      <c r="R17" s="38">
        <v>0</v>
      </c>
      <c r="S17" s="39">
        <v>0</v>
      </c>
      <c r="T17" s="38"/>
      <c r="U17" s="39"/>
      <c r="V17" s="40">
        <f t="shared" si="3"/>
        <v>0</v>
      </c>
      <c r="W17" s="38"/>
      <c r="X17" s="39"/>
      <c r="Y17" s="62"/>
      <c r="Z17" s="38">
        <v>0</v>
      </c>
      <c r="AA17" s="41">
        <v>0</v>
      </c>
      <c r="AB17" s="38"/>
    </row>
    <row r="18" spans="1:28" ht="12.75">
      <c r="A18" s="27" t="s">
        <v>96</v>
      </c>
      <c r="B18" s="27" t="s">
        <v>107</v>
      </c>
      <c r="C18" s="38">
        <f t="shared" si="0"/>
        <v>39</v>
      </c>
      <c r="D18" s="38">
        <v>32</v>
      </c>
      <c r="E18" s="39">
        <v>0.8205</v>
      </c>
      <c r="F18" s="38">
        <v>4</v>
      </c>
      <c r="G18" s="39">
        <v>0.1026</v>
      </c>
      <c r="H18" s="40">
        <f t="shared" si="1"/>
        <v>0.9231</v>
      </c>
      <c r="I18" s="38">
        <v>2</v>
      </c>
      <c r="J18" s="39">
        <v>0.0513</v>
      </c>
      <c r="K18" s="38">
        <v>0</v>
      </c>
      <c r="L18" s="39">
        <v>0</v>
      </c>
      <c r="M18" s="38">
        <v>0</v>
      </c>
      <c r="N18" s="39">
        <v>0</v>
      </c>
      <c r="O18" s="40">
        <f t="shared" si="2"/>
        <v>0.0513</v>
      </c>
      <c r="P18" s="38">
        <v>0</v>
      </c>
      <c r="Q18" s="39">
        <v>0</v>
      </c>
      <c r="R18" s="38">
        <v>1</v>
      </c>
      <c r="S18" s="39">
        <v>0.0256</v>
      </c>
      <c r="T18" s="38"/>
      <c r="U18" s="39"/>
      <c r="V18" s="40">
        <f t="shared" si="3"/>
        <v>0.0256</v>
      </c>
      <c r="W18" s="38"/>
      <c r="X18" s="39"/>
      <c r="Y18" s="62"/>
      <c r="Z18" s="38">
        <v>0</v>
      </c>
      <c r="AA18" s="41">
        <v>0</v>
      </c>
      <c r="AB18" s="38"/>
    </row>
    <row r="19" spans="1:28" ht="13.5" thickBot="1">
      <c r="A19" s="26" t="s">
        <v>62</v>
      </c>
      <c r="B19" s="26"/>
      <c r="C19" s="42">
        <f aca="true" t="shared" si="4" ref="C19:R19">SUM(C8:C18)</f>
        <v>769</v>
      </c>
      <c r="D19" s="42">
        <f t="shared" si="4"/>
        <v>534</v>
      </c>
      <c r="E19" s="43">
        <f>(D19/C19)</f>
        <v>0.694408322496749</v>
      </c>
      <c r="F19" s="42">
        <f t="shared" si="4"/>
        <v>134</v>
      </c>
      <c r="G19" s="43">
        <f>(F19/C19)</f>
        <v>0.17425227568270482</v>
      </c>
      <c r="H19" s="44">
        <f>(E19+G19)</f>
        <v>0.8686605981794538</v>
      </c>
      <c r="I19" s="42">
        <f t="shared" si="4"/>
        <v>53</v>
      </c>
      <c r="J19" s="43">
        <f>(I19/C19)</f>
        <v>0.06892067620286085</v>
      </c>
      <c r="K19" s="42">
        <f t="shared" si="4"/>
        <v>29</v>
      </c>
      <c r="L19" s="43">
        <f>(K19/C19)</f>
        <v>0.0377113133940182</v>
      </c>
      <c r="M19" s="42">
        <f t="shared" si="4"/>
        <v>13</v>
      </c>
      <c r="N19" s="43">
        <f>(M19/C19)</f>
        <v>0.016905071521456438</v>
      </c>
      <c r="O19" s="44">
        <f>(J19+L19+N19)</f>
        <v>0.1235370611183355</v>
      </c>
      <c r="P19" s="42">
        <f t="shared" si="4"/>
        <v>2</v>
      </c>
      <c r="Q19" s="43">
        <f>(P19/C19)</f>
        <v>0.002600780234070221</v>
      </c>
      <c r="R19" s="42">
        <f t="shared" si="4"/>
        <v>2</v>
      </c>
      <c r="S19" s="43">
        <f>(R19/C19)</f>
        <v>0.002600780234070221</v>
      </c>
      <c r="T19" s="42"/>
      <c r="U19" s="43"/>
      <c r="V19" s="44">
        <f>(Q19+S19)</f>
        <v>0.005201560468140442</v>
      </c>
      <c r="W19" s="42"/>
      <c r="X19" s="43"/>
      <c r="Y19" s="63"/>
      <c r="Z19" s="42">
        <f>SUM(Z8:Z18)</f>
        <v>2</v>
      </c>
      <c r="AA19" s="45">
        <f>(Z19/C19)</f>
        <v>0.002600780234070221</v>
      </c>
      <c r="AB19" s="42"/>
    </row>
    <row r="20" ht="13.5" thickTop="1"/>
  </sheetData>
  <sheetProtection/>
  <mergeCells count="3">
    <mergeCell ref="A1:AB1"/>
    <mergeCell ref="A2:AB2"/>
    <mergeCell ref="A4:A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0">
      <selection activeCell="AD13" sqref="AD13"/>
    </sheetView>
  </sheetViews>
  <sheetFormatPr defaultColWidth="9.140625" defaultRowHeight="12.75"/>
  <cols>
    <col min="1" max="1" width="7.57421875" style="0" customWidth="1"/>
    <col min="2" max="2" width="10.8515625" style="0" customWidth="1"/>
    <col min="3" max="3" width="7.28125" style="0" customWidth="1"/>
    <col min="4" max="4" width="8.57421875" style="0" customWidth="1"/>
    <col min="5" max="5" width="7.28125" style="0" customWidth="1"/>
    <col min="6" max="6" width="6.7109375" style="0" customWidth="1"/>
    <col min="7" max="8" width="8.57421875" style="0" customWidth="1"/>
    <col min="9" max="9" width="6.28125" style="0" customWidth="1"/>
    <col min="10" max="10" width="8.00390625" style="0" customWidth="1"/>
    <col min="11" max="11" width="7.140625" style="0" customWidth="1"/>
    <col min="12" max="12" width="7.8515625" style="0" customWidth="1"/>
    <col min="13" max="13" width="6.421875" style="0" customWidth="1"/>
    <col min="14" max="14" width="8.00390625" style="0" customWidth="1"/>
    <col min="15" max="15" width="7.28125" style="0" customWidth="1"/>
    <col min="16" max="16" width="6.57421875" style="0" customWidth="1"/>
    <col min="17" max="17" width="7.57421875" style="0" customWidth="1"/>
    <col min="18" max="19" width="7.421875" style="0" customWidth="1"/>
    <col min="20" max="20" width="8.28125" style="0" customWidth="1"/>
    <col min="21" max="21" width="9.7109375" style="0" customWidth="1"/>
    <col min="22" max="22" width="7.140625" style="0" customWidth="1"/>
    <col min="23" max="23" width="6.8515625" style="0" customWidth="1"/>
    <col min="24" max="25" width="6.57421875" style="0" customWidth="1"/>
    <col min="26" max="26" width="6.28125" style="0" customWidth="1"/>
    <col min="27" max="27" width="7.28125" style="0" customWidth="1"/>
    <col min="28" max="28" width="6.421875" style="0" customWidth="1"/>
    <col min="29" max="29" width="7.140625" style="0" customWidth="1"/>
    <col min="30" max="30" width="4.8515625" style="0" customWidth="1"/>
  </cols>
  <sheetData>
    <row r="1" spans="1:30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8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</row>
    <row r="4" spans="1:30" ht="12.75">
      <c r="A4" s="112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3.5" thickBot="1">
      <c r="A7" s="17" t="s">
        <v>73</v>
      </c>
      <c r="B7" s="17" t="s">
        <v>74</v>
      </c>
      <c r="C7" s="28" t="s">
        <v>75</v>
      </c>
      <c r="D7" s="28" t="s">
        <v>76</v>
      </c>
      <c r="E7" s="28" t="s">
        <v>77</v>
      </c>
      <c r="F7" s="28" t="s">
        <v>63</v>
      </c>
      <c r="G7" s="28" t="s">
        <v>78</v>
      </c>
      <c r="H7" s="29" t="s">
        <v>79</v>
      </c>
      <c r="I7" s="28" t="s">
        <v>64</v>
      </c>
      <c r="J7" s="28" t="s">
        <v>80</v>
      </c>
      <c r="K7" s="28" t="s">
        <v>65</v>
      </c>
      <c r="L7" s="28" t="s">
        <v>81</v>
      </c>
      <c r="M7" s="28" t="s">
        <v>66</v>
      </c>
      <c r="N7" s="28" t="s">
        <v>82</v>
      </c>
      <c r="O7" s="29" t="s">
        <v>83</v>
      </c>
      <c r="P7" s="28" t="s">
        <v>67</v>
      </c>
      <c r="Q7" s="28" t="s">
        <v>84</v>
      </c>
      <c r="R7" s="28" t="s">
        <v>68</v>
      </c>
      <c r="S7" s="28" t="s">
        <v>85</v>
      </c>
      <c r="T7" s="28" t="s">
        <v>69</v>
      </c>
      <c r="U7" s="28" t="s">
        <v>86</v>
      </c>
      <c r="V7" s="29" t="s">
        <v>87</v>
      </c>
      <c r="W7" s="28" t="s">
        <v>70</v>
      </c>
      <c r="X7" s="28" t="s">
        <v>88</v>
      </c>
      <c r="Y7" s="28" t="s">
        <v>71</v>
      </c>
      <c r="Z7" s="28" t="s">
        <v>89</v>
      </c>
      <c r="AA7" s="29" t="s">
        <v>90</v>
      </c>
      <c r="AB7" s="28" t="s">
        <v>72</v>
      </c>
      <c r="AC7" s="29" t="s">
        <v>91</v>
      </c>
      <c r="AD7" s="30" t="s">
        <v>0</v>
      </c>
    </row>
    <row r="8" spans="1:30" ht="13.5" thickTop="1">
      <c r="A8" s="13" t="s">
        <v>1</v>
      </c>
      <c r="B8" s="13" t="s">
        <v>19</v>
      </c>
      <c r="C8" s="31"/>
      <c r="D8" s="95"/>
      <c r="E8" s="96"/>
      <c r="F8" s="95"/>
      <c r="G8" s="96"/>
      <c r="H8" s="97"/>
      <c r="I8" s="95"/>
      <c r="J8" s="96"/>
      <c r="K8" s="95"/>
      <c r="L8" s="96"/>
      <c r="M8" s="95"/>
      <c r="N8" s="96"/>
      <c r="O8" s="97"/>
      <c r="P8" s="95"/>
      <c r="Q8" s="96"/>
      <c r="R8" s="95"/>
      <c r="S8" s="96"/>
      <c r="T8" s="95"/>
      <c r="U8" s="96"/>
      <c r="V8" s="98"/>
      <c r="W8" s="95"/>
      <c r="X8" s="96"/>
      <c r="Y8" s="95"/>
      <c r="Z8" s="96"/>
      <c r="AA8" s="98"/>
      <c r="AB8" s="95"/>
      <c r="AC8" s="98"/>
      <c r="AD8" s="96"/>
    </row>
    <row r="9" spans="1:30" ht="12.75">
      <c r="A9" s="13" t="s">
        <v>2</v>
      </c>
      <c r="B9" s="13" t="s">
        <v>20</v>
      </c>
      <c r="C9">
        <f>SUM(D9,F9,I9,K9,M9,P9,R9,T9,W9,Y9,AB9)</f>
        <v>52</v>
      </c>
      <c r="D9" s="95">
        <v>15</v>
      </c>
      <c r="E9" s="96">
        <v>28.846153846153843</v>
      </c>
      <c r="F9" s="95">
        <v>8</v>
      </c>
      <c r="G9" s="96">
        <v>15.384615384615385</v>
      </c>
      <c r="H9" s="97">
        <v>44.230769230769226</v>
      </c>
      <c r="I9" s="95">
        <v>12</v>
      </c>
      <c r="J9" s="96">
        <v>23.076923076923077</v>
      </c>
      <c r="K9" s="95">
        <v>10</v>
      </c>
      <c r="L9" s="96">
        <v>19.230769230769234</v>
      </c>
      <c r="M9" s="95">
        <v>2</v>
      </c>
      <c r="N9" s="96">
        <v>3.8461538461538463</v>
      </c>
      <c r="O9" s="97">
        <v>46.15384615384615</v>
      </c>
      <c r="P9" s="95">
        <v>2</v>
      </c>
      <c r="Q9" s="96">
        <v>3.8461538461538463</v>
      </c>
      <c r="R9" s="95">
        <v>3</v>
      </c>
      <c r="S9" s="96">
        <v>5.769230769230769</v>
      </c>
      <c r="T9" s="95">
        <v>0</v>
      </c>
      <c r="U9" s="96">
        <v>0</v>
      </c>
      <c r="V9" s="98">
        <v>9.615384615384615</v>
      </c>
      <c r="W9" s="95">
        <v>0</v>
      </c>
      <c r="X9" s="96">
        <v>0</v>
      </c>
      <c r="Y9" s="95">
        <v>0</v>
      </c>
      <c r="Z9" s="96">
        <v>0</v>
      </c>
      <c r="AA9" s="98">
        <v>0</v>
      </c>
      <c r="AB9" s="95">
        <v>0</v>
      </c>
      <c r="AC9" s="98">
        <v>0</v>
      </c>
      <c r="AD9" s="96"/>
    </row>
    <row r="10" spans="1:30" ht="12.75">
      <c r="A10" s="13" t="s">
        <v>2</v>
      </c>
      <c r="B10" s="13" t="s">
        <v>21</v>
      </c>
      <c r="C10">
        <f aca="true" t="shared" si="0" ref="C10:C42">SUM(D10,F10,I10,K10,M10,P10,R10,T10,W10,Y10,AB10)</f>
        <v>56</v>
      </c>
      <c r="D10" s="95">
        <v>36</v>
      </c>
      <c r="E10" s="96">
        <v>64.28571428571429</v>
      </c>
      <c r="F10" s="95">
        <v>10</v>
      </c>
      <c r="G10" s="96">
        <v>17.857142857142858</v>
      </c>
      <c r="H10" s="97">
        <v>82.14285714285715</v>
      </c>
      <c r="I10" s="95">
        <v>3</v>
      </c>
      <c r="J10" s="96">
        <v>5.357142857142857</v>
      </c>
      <c r="K10" s="95">
        <v>2</v>
      </c>
      <c r="L10" s="96">
        <v>3.571428571428571</v>
      </c>
      <c r="M10" s="95">
        <v>3</v>
      </c>
      <c r="N10" s="96">
        <v>5.357142857142857</v>
      </c>
      <c r="O10" s="97">
        <v>14.285714285714285</v>
      </c>
      <c r="P10" s="95">
        <v>1</v>
      </c>
      <c r="Q10" s="96">
        <v>1.7857142857142856</v>
      </c>
      <c r="R10" s="95">
        <v>0</v>
      </c>
      <c r="S10" s="96">
        <v>0</v>
      </c>
      <c r="T10" s="95">
        <v>0</v>
      </c>
      <c r="U10" s="96">
        <v>0</v>
      </c>
      <c r="V10" s="98">
        <v>1.7857142857142856</v>
      </c>
      <c r="W10" s="95">
        <v>0</v>
      </c>
      <c r="X10" s="96">
        <v>0</v>
      </c>
      <c r="Y10" s="95">
        <v>0</v>
      </c>
      <c r="Z10" s="96">
        <v>0</v>
      </c>
      <c r="AA10" s="98">
        <v>0</v>
      </c>
      <c r="AB10" s="95">
        <v>1</v>
      </c>
      <c r="AC10" s="98">
        <v>1.7857142857142856</v>
      </c>
      <c r="AD10" s="96"/>
    </row>
    <row r="11" spans="1:30" ht="12.75">
      <c r="A11" s="13" t="s">
        <v>3</v>
      </c>
      <c r="B11" s="13" t="s">
        <v>3</v>
      </c>
      <c r="C11">
        <f t="shared" si="0"/>
        <v>55</v>
      </c>
      <c r="D11" s="95">
        <v>13</v>
      </c>
      <c r="E11" s="96">
        <v>23.636363636363637</v>
      </c>
      <c r="F11" s="95">
        <v>6</v>
      </c>
      <c r="G11" s="96">
        <v>10.909090909090908</v>
      </c>
      <c r="H11" s="97">
        <v>34.54545454545455</v>
      </c>
      <c r="I11" s="95">
        <v>12</v>
      </c>
      <c r="J11" s="96">
        <v>21.818181818181817</v>
      </c>
      <c r="K11" s="95">
        <v>12</v>
      </c>
      <c r="L11" s="96">
        <v>21.818181818181817</v>
      </c>
      <c r="M11" s="95">
        <v>1</v>
      </c>
      <c r="N11" s="96">
        <v>1.8181818181818181</v>
      </c>
      <c r="O11" s="97">
        <v>45.45454545454545</v>
      </c>
      <c r="P11" s="95">
        <v>5</v>
      </c>
      <c r="Q11" s="96">
        <v>9.090909090909092</v>
      </c>
      <c r="R11" s="95">
        <v>4</v>
      </c>
      <c r="S11" s="96">
        <v>7.2727272727272725</v>
      </c>
      <c r="T11" s="95">
        <v>2</v>
      </c>
      <c r="U11" s="96">
        <v>3.6363636363636362</v>
      </c>
      <c r="V11" s="98">
        <v>20</v>
      </c>
      <c r="W11" s="95">
        <v>0</v>
      </c>
      <c r="X11" s="96">
        <v>0</v>
      </c>
      <c r="Y11" s="95">
        <v>0</v>
      </c>
      <c r="Z11" s="96">
        <v>0</v>
      </c>
      <c r="AA11" s="98">
        <v>0</v>
      </c>
      <c r="AB11" s="95">
        <v>0</v>
      </c>
      <c r="AC11" s="98">
        <v>0</v>
      </c>
      <c r="AD11" s="96"/>
    </row>
    <row r="12" spans="1:30" ht="12.75">
      <c r="A12" s="13" t="s">
        <v>4</v>
      </c>
      <c r="B12" s="13" t="s">
        <v>4</v>
      </c>
      <c r="C12">
        <f t="shared" si="0"/>
        <v>3</v>
      </c>
      <c r="D12" s="95">
        <v>1</v>
      </c>
      <c r="E12" s="96">
        <v>33.33333333333333</v>
      </c>
      <c r="F12" s="95">
        <v>0</v>
      </c>
      <c r="G12" s="96">
        <v>0</v>
      </c>
      <c r="H12" s="97">
        <v>33.33333333333333</v>
      </c>
      <c r="I12" s="95">
        <v>2</v>
      </c>
      <c r="J12" s="96">
        <v>66.66666666666666</v>
      </c>
      <c r="K12" s="95">
        <v>0</v>
      </c>
      <c r="L12" s="96">
        <v>0</v>
      </c>
      <c r="M12" s="95">
        <v>0</v>
      </c>
      <c r="N12" s="96">
        <v>0</v>
      </c>
      <c r="O12" s="97">
        <v>66.66666666666666</v>
      </c>
      <c r="P12" s="95">
        <v>0</v>
      </c>
      <c r="Q12" s="96">
        <v>0</v>
      </c>
      <c r="R12" s="95">
        <v>0</v>
      </c>
      <c r="S12" s="96">
        <v>0</v>
      </c>
      <c r="T12" s="95">
        <v>0</v>
      </c>
      <c r="U12" s="96">
        <v>0</v>
      </c>
      <c r="V12" s="98">
        <v>0</v>
      </c>
      <c r="W12" s="95">
        <v>0</v>
      </c>
      <c r="X12" s="96">
        <v>0</v>
      </c>
      <c r="Y12" s="95">
        <v>0</v>
      </c>
      <c r="Z12" s="96">
        <v>0</v>
      </c>
      <c r="AA12" s="98">
        <v>0</v>
      </c>
      <c r="AB12" s="95">
        <v>0</v>
      </c>
      <c r="AC12" s="98">
        <v>0</v>
      </c>
      <c r="AD12" s="96"/>
    </row>
    <row r="13" spans="1:30" ht="12.75">
      <c r="A13" s="13" t="s">
        <v>111</v>
      </c>
      <c r="B13" s="13" t="s">
        <v>24</v>
      </c>
      <c r="C13">
        <f>(D13+F13+I13+K13+M13+P13+R13+T13+W13+Y13)</f>
        <v>32</v>
      </c>
      <c r="D13" s="95">
        <v>26</v>
      </c>
      <c r="E13" s="96">
        <v>81.25</v>
      </c>
      <c r="F13" s="95">
        <v>5</v>
      </c>
      <c r="G13" s="96">
        <v>15.625</v>
      </c>
      <c r="H13" s="97">
        <v>96.875</v>
      </c>
      <c r="I13" s="95">
        <v>0</v>
      </c>
      <c r="J13" s="96">
        <v>0</v>
      </c>
      <c r="K13" s="95">
        <v>1</v>
      </c>
      <c r="L13" s="96">
        <v>3.125</v>
      </c>
      <c r="M13" s="95">
        <v>0</v>
      </c>
      <c r="N13" s="96">
        <v>0</v>
      </c>
      <c r="O13" s="97">
        <v>3.125</v>
      </c>
      <c r="P13" s="95">
        <v>0</v>
      </c>
      <c r="Q13" s="96">
        <v>0</v>
      </c>
      <c r="R13" s="95">
        <v>0</v>
      </c>
      <c r="S13" s="96">
        <v>0</v>
      </c>
      <c r="T13" s="95">
        <v>0</v>
      </c>
      <c r="U13" s="96">
        <v>0</v>
      </c>
      <c r="V13" s="98">
        <v>0</v>
      </c>
      <c r="W13" s="95">
        <v>0</v>
      </c>
      <c r="X13" s="96">
        <v>0</v>
      </c>
      <c r="Y13" s="95">
        <v>0</v>
      </c>
      <c r="Z13" s="96">
        <v>0</v>
      </c>
      <c r="AA13" s="98">
        <v>0</v>
      </c>
      <c r="AB13" s="95">
        <v>0</v>
      </c>
      <c r="AC13" s="98">
        <v>0</v>
      </c>
      <c r="AD13" s="96"/>
    </row>
    <row r="14" spans="1:30" ht="12.75">
      <c r="A14" s="13" t="s">
        <v>5</v>
      </c>
      <c r="B14" s="13" t="s">
        <v>5</v>
      </c>
      <c r="C14">
        <f t="shared" si="0"/>
        <v>31</v>
      </c>
      <c r="D14" s="95">
        <v>0</v>
      </c>
      <c r="E14" s="96">
        <v>0</v>
      </c>
      <c r="F14" s="95">
        <v>1</v>
      </c>
      <c r="G14" s="96">
        <v>3.225806451612903</v>
      </c>
      <c r="H14" s="97">
        <v>3.225806451612903</v>
      </c>
      <c r="I14" s="95">
        <v>3</v>
      </c>
      <c r="J14" s="96">
        <v>9.67741935483871</v>
      </c>
      <c r="K14" s="95">
        <v>3</v>
      </c>
      <c r="L14" s="96">
        <v>9.67741935483871</v>
      </c>
      <c r="M14" s="95">
        <v>6</v>
      </c>
      <c r="N14" s="96">
        <v>19.35483870967742</v>
      </c>
      <c r="O14" s="97">
        <v>38.70967741935484</v>
      </c>
      <c r="P14" s="95">
        <v>3</v>
      </c>
      <c r="Q14" s="96">
        <v>9.67741935483871</v>
      </c>
      <c r="R14" s="95">
        <v>4</v>
      </c>
      <c r="S14" s="96">
        <v>12.903225806451612</v>
      </c>
      <c r="T14" s="95">
        <v>3</v>
      </c>
      <c r="U14" s="96">
        <v>9.67741935483871</v>
      </c>
      <c r="V14" s="98">
        <v>32.25806451612903</v>
      </c>
      <c r="W14" s="95">
        <v>1</v>
      </c>
      <c r="X14" s="96">
        <v>3.225806451612903</v>
      </c>
      <c r="Y14" s="95">
        <v>2</v>
      </c>
      <c r="Z14" s="96">
        <v>6.451612903225806</v>
      </c>
      <c r="AA14" s="98">
        <v>9.677419354838708</v>
      </c>
      <c r="AB14" s="95">
        <v>5</v>
      </c>
      <c r="AC14" s="98">
        <v>16.129032258064516</v>
      </c>
      <c r="AD14" s="96"/>
    </row>
    <row r="15" spans="1:30" ht="12.75">
      <c r="A15" s="13" t="s">
        <v>93</v>
      </c>
      <c r="B15" s="13" t="s">
        <v>26</v>
      </c>
      <c r="C15">
        <f t="shared" si="0"/>
        <v>45</v>
      </c>
      <c r="D15" s="95">
        <v>6</v>
      </c>
      <c r="E15" s="96">
        <v>13.333333333333334</v>
      </c>
      <c r="F15" s="95">
        <v>3</v>
      </c>
      <c r="G15" s="96">
        <v>6.666666666666667</v>
      </c>
      <c r="H15" s="97">
        <v>20</v>
      </c>
      <c r="I15" s="95">
        <v>10</v>
      </c>
      <c r="J15" s="96">
        <v>22.22222222222222</v>
      </c>
      <c r="K15" s="95">
        <v>8</v>
      </c>
      <c r="L15" s="96">
        <v>17.77777777777778</v>
      </c>
      <c r="M15" s="95">
        <v>6</v>
      </c>
      <c r="N15" s="96">
        <v>13.333333333333334</v>
      </c>
      <c r="O15" s="97">
        <v>53.333333333333336</v>
      </c>
      <c r="P15" s="95">
        <v>1</v>
      </c>
      <c r="Q15" s="96">
        <v>2.2222222222222223</v>
      </c>
      <c r="R15" s="95">
        <v>3</v>
      </c>
      <c r="S15" s="96">
        <v>6.666666666666667</v>
      </c>
      <c r="T15" s="95">
        <v>4</v>
      </c>
      <c r="U15" s="96">
        <v>8.88888888888889</v>
      </c>
      <c r="V15" s="98">
        <v>17.77777777777778</v>
      </c>
      <c r="W15" s="95">
        <v>1</v>
      </c>
      <c r="X15" s="96">
        <v>2.2222222222222223</v>
      </c>
      <c r="Y15" s="95">
        <v>1</v>
      </c>
      <c r="Z15" s="96">
        <v>2.2222222222222223</v>
      </c>
      <c r="AA15" s="98">
        <v>4.444444444444445</v>
      </c>
      <c r="AB15" s="95">
        <v>2</v>
      </c>
      <c r="AC15" s="98">
        <v>4.444444444444445</v>
      </c>
      <c r="AD15" s="96"/>
    </row>
    <row r="16" spans="1:30" ht="12.75">
      <c r="A16" s="13" t="s">
        <v>93</v>
      </c>
      <c r="B16" s="13" t="s">
        <v>29</v>
      </c>
      <c r="C16">
        <f t="shared" si="0"/>
        <v>0</v>
      </c>
      <c r="D16" s="95"/>
      <c r="E16" s="96"/>
      <c r="F16" s="95"/>
      <c r="G16" s="96"/>
      <c r="H16" s="97"/>
      <c r="I16" s="95"/>
      <c r="J16" s="96"/>
      <c r="K16" s="95"/>
      <c r="L16" s="96"/>
      <c r="M16" s="95"/>
      <c r="N16" s="96"/>
      <c r="O16" s="97"/>
      <c r="P16" s="95"/>
      <c r="Q16" s="96"/>
      <c r="R16" s="95"/>
      <c r="S16" s="96"/>
      <c r="T16" s="95"/>
      <c r="U16" s="96"/>
      <c r="V16" s="98"/>
      <c r="W16" s="95"/>
      <c r="X16" s="96"/>
      <c r="Y16" s="95"/>
      <c r="Z16" s="96"/>
      <c r="AA16" s="98"/>
      <c r="AB16" s="95"/>
      <c r="AC16" s="98"/>
      <c r="AD16" s="96"/>
    </row>
    <row r="17" spans="1:30" ht="12.75">
      <c r="A17" s="13" t="s">
        <v>93</v>
      </c>
      <c r="B17" s="13" t="s">
        <v>30</v>
      </c>
      <c r="C17">
        <f t="shared" si="0"/>
        <v>73</v>
      </c>
      <c r="D17" s="95">
        <v>15</v>
      </c>
      <c r="E17" s="96">
        <v>20.54794520547945</v>
      </c>
      <c r="F17" s="95">
        <v>16</v>
      </c>
      <c r="G17" s="96">
        <v>21.91780821917808</v>
      </c>
      <c r="H17" s="97">
        <v>42.465753424657535</v>
      </c>
      <c r="I17" s="95">
        <v>10</v>
      </c>
      <c r="J17" s="96">
        <v>13.698630136986301</v>
      </c>
      <c r="K17" s="95">
        <v>8</v>
      </c>
      <c r="L17" s="96">
        <v>10.95890410958904</v>
      </c>
      <c r="M17" s="95">
        <v>4</v>
      </c>
      <c r="N17" s="96">
        <v>5.47945205479452</v>
      </c>
      <c r="O17" s="97">
        <v>30.136986301369863</v>
      </c>
      <c r="P17" s="95">
        <v>7</v>
      </c>
      <c r="Q17" s="96">
        <v>9.58904109589041</v>
      </c>
      <c r="R17" s="95">
        <v>3</v>
      </c>
      <c r="S17" s="96">
        <v>4.10958904109589</v>
      </c>
      <c r="T17" s="95">
        <v>3</v>
      </c>
      <c r="U17" s="96">
        <v>4.10958904109589</v>
      </c>
      <c r="V17" s="98">
        <v>17.80821917808219</v>
      </c>
      <c r="W17" s="95">
        <v>1</v>
      </c>
      <c r="X17" s="96">
        <v>1.36986301369863</v>
      </c>
      <c r="Y17" s="95">
        <v>1</v>
      </c>
      <c r="Z17" s="96">
        <v>1.36986301369863</v>
      </c>
      <c r="AA17" s="98">
        <v>2.73972602739726</v>
      </c>
      <c r="AB17" s="95">
        <v>5</v>
      </c>
      <c r="AC17" s="98">
        <v>6.8493150684931505</v>
      </c>
      <c r="AD17" s="96"/>
    </row>
    <row r="18" spans="1:30" ht="12.75">
      <c r="A18" s="13" t="s">
        <v>93</v>
      </c>
      <c r="B18" s="13" t="s">
        <v>31</v>
      </c>
      <c r="C18">
        <f t="shared" si="0"/>
        <v>18</v>
      </c>
      <c r="D18" s="95">
        <v>6</v>
      </c>
      <c r="E18" s="96">
        <v>33.33333333333333</v>
      </c>
      <c r="F18" s="95">
        <v>3</v>
      </c>
      <c r="G18" s="96">
        <v>16.666666666666664</v>
      </c>
      <c r="H18" s="97">
        <v>49.99999999999999</v>
      </c>
      <c r="I18" s="95">
        <v>1</v>
      </c>
      <c r="J18" s="96">
        <v>5.555555555555555</v>
      </c>
      <c r="K18" s="95">
        <v>2</v>
      </c>
      <c r="L18" s="96">
        <v>11.11111111111111</v>
      </c>
      <c r="M18" s="95">
        <v>1</v>
      </c>
      <c r="N18" s="96">
        <v>5.555555555555555</v>
      </c>
      <c r="O18" s="97">
        <v>22.22222222222222</v>
      </c>
      <c r="P18" s="95">
        <v>0</v>
      </c>
      <c r="Q18" s="96">
        <v>0</v>
      </c>
      <c r="R18" s="95">
        <v>2</v>
      </c>
      <c r="S18" s="96">
        <v>11.11111111111111</v>
      </c>
      <c r="T18" s="95">
        <v>1</v>
      </c>
      <c r="U18" s="96">
        <v>5.555555555555555</v>
      </c>
      <c r="V18" s="98">
        <v>16.666666666666664</v>
      </c>
      <c r="W18" s="95">
        <v>1</v>
      </c>
      <c r="X18" s="96">
        <v>5.555555555555555</v>
      </c>
      <c r="Y18" s="95">
        <v>0</v>
      </c>
      <c r="Z18" s="96">
        <v>0</v>
      </c>
      <c r="AA18" s="98">
        <v>5.555555555555555</v>
      </c>
      <c r="AB18" s="95">
        <v>1</v>
      </c>
      <c r="AC18" s="98">
        <v>5.555555555555555</v>
      </c>
      <c r="AD18" s="96"/>
    </row>
    <row r="19" spans="1:30" ht="12.75">
      <c r="A19" s="13" t="s">
        <v>6</v>
      </c>
      <c r="B19" s="13" t="s">
        <v>6</v>
      </c>
      <c r="C19">
        <f t="shared" si="0"/>
        <v>94</v>
      </c>
      <c r="D19" s="95">
        <v>50</v>
      </c>
      <c r="E19" s="96">
        <v>53.191489361702125</v>
      </c>
      <c r="F19" s="95">
        <v>7</v>
      </c>
      <c r="G19" s="96">
        <v>7.446808510638298</v>
      </c>
      <c r="H19" s="97">
        <v>60.638297872340424</v>
      </c>
      <c r="I19" s="95">
        <v>5</v>
      </c>
      <c r="J19" s="96">
        <v>5.319148936170213</v>
      </c>
      <c r="K19" s="95">
        <v>10</v>
      </c>
      <c r="L19" s="96">
        <v>10.638297872340425</v>
      </c>
      <c r="M19" s="95">
        <v>2</v>
      </c>
      <c r="N19" s="96">
        <v>2.127659574468085</v>
      </c>
      <c r="O19" s="97">
        <v>18.085106382978722</v>
      </c>
      <c r="P19" s="95">
        <v>4</v>
      </c>
      <c r="Q19" s="96">
        <v>4.25531914893617</v>
      </c>
      <c r="R19" s="95">
        <v>6</v>
      </c>
      <c r="S19" s="96">
        <v>6.382978723404255</v>
      </c>
      <c r="T19" s="95">
        <v>0</v>
      </c>
      <c r="U19" s="96">
        <v>0</v>
      </c>
      <c r="V19" s="98">
        <v>10.638297872340425</v>
      </c>
      <c r="W19" s="95">
        <v>3</v>
      </c>
      <c r="X19" s="96">
        <v>3.1914893617021276</v>
      </c>
      <c r="Y19" s="95">
        <v>3</v>
      </c>
      <c r="Z19" s="96">
        <v>3.1914893617021276</v>
      </c>
      <c r="AA19" s="98">
        <v>6.382978723404255</v>
      </c>
      <c r="AB19" s="95">
        <v>4</v>
      </c>
      <c r="AC19" s="98">
        <v>4.25531914893617</v>
      </c>
      <c r="AD19" s="96"/>
    </row>
    <row r="20" spans="1:30" ht="12.75">
      <c r="A20" s="13" t="s">
        <v>112</v>
      </c>
      <c r="B20" s="13" t="s">
        <v>32</v>
      </c>
      <c r="C20">
        <f t="shared" si="0"/>
        <v>100</v>
      </c>
      <c r="D20" s="95">
        <v>63</v>
      </c>
      <c r="E20" s="96">
        <v>63</v>
      </c>
      <c r="F20" s="95">
        <v>18</v>
      </c>
      <c r="G20" s="96">
        <v>18</v>
      </c>
      <c r="H20" s="97">
        <v>81</v>
      </c>
      <c r="I20" s="95">
        <v>10</v>
      </c>
      <c r="J20" s="96">
        <v>10</v>
      </c>
      <c r="K20" s="95">
        <v>0</v>
      </c>
      <c r="L20" s="96">
        <v>0</v>
      </c>
      <c r="M20" s="95">
        <v>5</v>
      </c>
      <c r="N20" s="96">
        <v>5</v>
      </c>
      <c r="O20" s="97">
        <v>15</v>
      </c>
      <c r="P20" s="95">
        <v>0</v>
      </c>
      <c r="Q20" s="96">
        <v>0</v>
      </c>
      <c r="R20" s="95">
        <v>2</v>
      </c>
      <c r="S20" s="96">
        <v>2</v>
      </c>
      <c r="T20" s="95">
        <v>0</v>
      </c>
      <c r="U20" s="96">
        <v>0</v>
      </c>
      <c r="V20" s="98">
        <v>2</v>
      </c>
      <c r="W20" s="95">
        <v>1</v>
      </c>
      <c r="X20" s="96">
        <v>1</v>
      </c>
      <c r="Y20" s="95">
        <v>1</v>
      </c>
      <c r="Z20" s="96">
        <v>1</v>
      </c>
      <c r="AA20" s="98">
        <v>2</v>
      </c>
      <c r="AB20" s="95">
        <v>0</v>
      </c>
      <c r="AC20" s="98">
        <v>0</v>
      </c>
      <c r="AD20" s="96"/>
    </row>
    <row r="21" spans="1:30" ht="12.75">
      <c r="A21" s="13" t="s">
        <v>7</v>
      </c>
      <c r="B21" s="13" t="s">
        <v>7</v>
      </c>
      <c r="C21">
        <f t="shared" si="0"/>
        <v>29</v>
      </c>
      <c r="D21" s="95">
        <v>6</v>
      </c>
      <c r="E21" s="96">
        <v>20.689655172413794</v>
      </c>
      <c r="F21" s="95">
        <v>6</v>
      </c>
      <c r="G21" s="96">
        <v>20.689655172413794</v>
      </c>
      <c r="H21" s="97">
        <v>41.37931034482759</v>
      </c>
      <c r="I21" s="95">
        <v>1</v>
      </c>
      <c r="J21" s="96">
        <v>3.4482758620689653</v>
      </c>
      <c r="K21" s="95">
        <v>5</v>
      </c>
      <c r="L21" s="96">
        <v>17.24137931034483</v>
      </c>
      <c r="M21" s="95">
        <v>1</v>
      </c>
      <c r="N21" s="96">
        <v>3.4482758620689653</v>
      </c>
      <c r="O21" s="97">
        <v>24.137931034482758</v>
      </c>
      <c r="P21" s="95">
        <v>2</v>
      </c>
      <c r="Q21" s="96">
        <v>6.896551724137931</v>
      </c>
      <c r="R21" s="95">
        <v>6</v>
      </c>
      <c r="S21" s="96">
        <v>20.689655172413794</v>
      </c>
      <c r="T21" s="95">
        <v>1</v>
      </c>
      <c r="U21" s="96">
        <v>3.4482758620689653</v>
      </c>
      <c r="V21" s="98">
        <v>31.034482758620687</v>
      </c>
      <c r="W21" s="95">
        <v>0</v>
      </c>
      <c r="X21" s="96">
        <v>0</v>
      </c>
      <c r="Y21" s="95">
        <v>0</v>
      </c>
      <c r="Z21" s="96">
        <v>0</v>
      </c>
      <c r="AA21" s="98">
        <v>0</v>
      </c>
      <c r="AB21" s="95">
        <v>1</v>
      </c>
      <c r="AC21" s="98">
        <v>3.4482758620689653</v>
      </c>
      <c r="AD21" s="96"/>
    </row>
    <row r="22" spans="1:30" ht="12.75">
      <c r="A22" s="13" t="s">
        <v>113</v>
      </c>
      <c r="B22" s="13" t="s">
        <v>33</v>
      </c>
      <c r="C22">
        <f t="shared" si="0"/>
        <v>71</v>
      </c>
      <c r="D22" s="95">
        <v>14</v>
      </c>
      <c r="E22" s="96">
        <v>19.718309859154928</v>
      </c>
      <c r="F22" s="95">
        <v>19</v>
      </c>
      <c r="G22" s="96">
        <v>26.76056338028169</v>
      </c>
      <c r="H22" s="97">
        <v>46.478873239436616</v>
      </c>
      <c r="I22" s="95">
        <v>11</v>
      </c>
      <c r="J22" s="96">
        <v>15.492957746478872</v>
      </c>
      <c r="K22" s="95">
        <v>13</v>
      </c>
      <c r="L22" s="96">
        <v>18.30985915492958</v>
      </c>
      <c r="M22" s="95">
        <v>5</v>
      </c>
      <c r="N22" s="96">
        <v>7.042253521126761</v>
      </c>
      <c r="O22" s="97">
        <v>40.84507042253521</v>
      </c>
      <c r="P22" s="95">
        <v>5</v>
      </c>
      <c r="Q22" s="96">
        <v>7.042253521126761</v>
      </c>
      <c r="R22" s="95">
        <v>1</v>
      </c>
      <c r="S22" s="96">
        <v>1.4084507042253522</v>
      </c>
      <c r="T22" s="95">
        <v>2</v>
      </c>
      <c r="U22" s="96">
        <v>2.8169014084507045</v>
      </c>
      <c r="V22" s="98">
        <v>11.267605633802818</v>
      </c>
      <c r="W22" s="95">
        <v>1</v>
      </c>
      <c r="X22" s="96">
        <v>1.4084507042253522</v>
      </c>
      <c r="Y22" s="95">
        <v>0</v>
      </c>
      <c r="Z22" s="96">
        <v>0</v>
      </c>
      <c r="AA22" s="98">
        <v>1.4084507042253522</v>
      </c>
      <c r="AB22" s="95">
        <v>0</v>
      </c>
      <c r="AC22" s="98">
        <v>0</v>
      </c>
      <c r="AD22" s="96"/>
    </row>
    <row r="23" spans="1:30" ht="12.75">
      <c r="A23" s="13" t="s">
        <v>113</v>
      </c>
      <c r="B23" s="13" t="s">
        <v>34</v>
      </c>
      <c r="C23">
        <f t="shared" si="0"/>
        <v>123</v>
      </c>
      <c r="D23" s="95">
        <v>43</v>
      </c>
      <c r="E23" s="96">
        <v>34.959349593495936</v>
      </c>
      <c r="F23" s="95">
        <v>29</v>
      </c>
      <c r="G23" s="96">
        <v>23.577235772357724</v>
      </c>
      <c r="H23" s="97">
        <v>58.53658536585366</v>
      </c>
      <c r="I23" s="95">
        <v>14</v>
      </c>
      <c r="J23" s="96">
        <v>11.38211382113821</v>
      </c>
      <c r="K23" s="95">
        <v>19</v>
      </c>
      <c r="L23" s="96">
        <v>15.447154471544716</v>
      </c>
      <c r="M23" s="95">
        <v>7</v>
      </c>
      <c r="N23" s="96">
        <v>5.691056910569105</v>
      </c>
      <c r="O23" s="97">
        <v>32.52032520325203</v>
      </c>
      <c r="P23" s="95">
        <v>5</v>
      </c>
      <c r="Q23" s="96">
        <v>4.0650406504065035</v>
      </c>
      <c r="R23" s="95">
        <v>1</v>
      </c>
      <c r="S23" s="96">
        <v>0.8130081300813009</v>
      </c>
      <c r="T23" s="95">
        <v>2</v>
      </c>
      <c r="U23" s="96">
        <v>1.6260162601626018</v>
      </c>
      <c r="V23" s="98">
        <v>6.504065040650406</v>
      </c>
      <c r="W23" s="95">
        <v>1</v>
      </c>
      <c r="X23" s="96">
        <v>0.8130081300813009</v>
      </c>
      <c r="Y23" s="95">
        <v>0</v>
      </c>
      <c r="Z23" s="96">
        <v>0</v>
      </c>
      <c r="AA23" s="98">
        <v>0.8130081300813009</v>
      </c>
      <c r="AB23" s="95">
        <v>2</v>
      </c>
      <c r="AC23" s="98">
        <v>1.6260162601626018</v>
      </c>
      <c r="AD23" s="96"/>
    </row>
    <row r="24" spans="1:30" ht="12.75">
      <c r="A24" s="13" t="s">
        <v>113</v>
      </c>
      <c r="B24" s="13" t="s">
        <v>35</v>
      </c>
      <c r="C24">
        <f t="shared" si="0"/>
        <v>0</v>
      </c>
      <c r="D24" s="95"/>
      <c r="E24" s="96"/>
      <c r="F24" s="95"/>
      <c r="G24" s="96"/>
      <c r="H24" s="97"/>
      <c r="I24" s="95"/>
      <c r="J24" s="96"/>
      <c r="K24" s="95"/>
      <c r="L24" s="96"/>
      <c r="M24" s="95"/>
      <c r="N24" s="96"/>
      <c r="O24" s="97"/>
      <c r="P24" s="95"/>
      <c r="Q24" s="96"/>
      <c r="R24" s="95"/>
      <c r="S24" s="96"/>
      <c r="T24" s="95"/>
      <c r="U24" s="96"/>
      <c r="V24" s="98"/>
      <c r="W24" s="95"/>
      <c r="X24" s="96"/>
      <c r="Y24" s="95"/>
      <c r="Z24" s="96"/>
      <c r="AA24" s="98"/>
      <c r="AB24" s="95"/>
      <c r="AC24" s="98"/>
      <c r="AD24" s="96"/>
    </row>
    <row r="25" spans="1:30" ht="12.75">
      <c r="A25" s="13" t="s">
        <v>37</v>
      </c>
      <c r="B25" s="13" t="s">
        <v>38</v>
      </c>
      <c r="C25">
        <f t="shared" si="0"/>
        <v>4</v>
      </c>
      <c r="D25" s="95">
        <v>4</v>
      </c>
      <c r="E25" s="96">
        <v>100</v>
      </c>
      <c r="F25" s="95">
        <v>0</v>
      </c>
      <c r="G25" s="96">
        <v>0</v>
      </c>
      <c r="H25" s="97">
        <v>100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7">
        <v>0</v>
      </c>
      <c r="P25" s="95">
        <v>0</v>
      </c>
      <c r="Q25" s="96">
        <v>0</v>
      </c>
      <c r="R25" s="95">
        <v>0</v>
      </c>
      <c r="S25" s="96">
        <v>0</v>
      </c>
      <c r="T25" s="95">
        <v>0</v>
      </c>
      <c r="U25" s="96">
        <v>0</v>
      </c>
      <c r="V25" s="98">
        <v>0</v>
      </c>
      <c r="W25" s="95">
        <v>0</v>
      </c>
      <c r="X25" s="96">
        <v>0</v>
      </c>
      <c r="Y25" s="95">
        <v>0</v>
      </c>
      <c r="Z25" s="96">
        <v>0</v>
      </c>
      <c r="AA25" s="98">
        <v>0</v>
      </c>
      <c r="AB25" s="95">
        <v>0</v>
      </c>
      <c r="AC25" s="98">
        <v>0</v>
      </c>
      <c r="AD25" s="96"/>
    </row>
    <row r="26" spans="1:30" ht="12.75">
      <c r="A26" s="13" t="s">
        <v>114</v>
      </c>
      <c r="B26" s="13" t="s">
        <v>32</v>
      </c>
      <c r="C26">
        <f t="shared" si="0"/>
        <v>0</v>
      </c>
      <c r="D26" s="95"/>
      <c r="E26" s="96"/>
      <c r="F26" s="95"/>
      <c r="G26" s="96"/>
      <c r="H26" s="97"/>
      <c r="I26" s="95"/>
      <c r="J26" s="96"/>
      <c r="K26" s="95"/>
      <c r="L26" s="96"/>
      <c r="M26" s="95"/>
      <c r="N26" s="96"/>
      <c r="O26" s="97"/>
      <c r="P26" s="95"/>
      <c r="Q26" s="96"/>
      <c r="R26" s="95"/>
      <c r="S26" s="96"/>
      <c r="T26" s="95"/>
      <c r="U26" s="96"/>
      <c r="V26" s="98"/>
      <c r="W26" s="95"/>
      <c r="X26" s="96"/>
      <c r="Y26" s="95"/>
      <c r="Z26" s="96"/>
      <c r="AA26" s="98"/>
      <c r="AB26" s="95"/>
      <c r="AC26" s="98"/>
      <c r="AD26" s="96"/>
    </row>
    <row r="27" spans="1:30" ht="12.75">
      <c r="A27" s="13" t="s">
        <v>8</v>
      </c>
      <c r="B27" s="13" t="s">
        <v>8</v>
      </c>
      <c r="C27">
        <f t="shared" si="0"/>
        <v>63</v>
      </c>
      <c r="D27" s="95">
        <v>9</v>
      </c>
      <c r="E27" s="96">
        <v>14.285714285714285</v>
      </c>
      <c r="F27" s="95">
        <v>10</v>
      </c>
      <c r="G27" s="96">
        <v>15.873015873015872</v>
      </c>
      <c r="H27" s="97">
        <v>30.158730158730158</v>
      </c>
      <c r="I27" s="95">
        <v>6</v>
      </c>
      <c r="J27" s="96">
        <v>9.523809523809524</v>
      </c>
      <c r="K27" s="95">
        <v>10</v>
      </c>
      <c r="L27" s="96">
        <v>15.873015873015872</v>
      </c>
      <c r="M27" s="95">
        <v>8</v>
      </c>
      <c r="N27" s="96">
        <v>12.698412698412698</v>
      </c>
      <c r="O27" s="97">
        <v>38.095238095238095</v>
      </c>
      <c r="P27" s="95">
        <v>3</v>
      </c>
      <c r="Q27" s="96">
        <v>4.761904761904762</v>
      </c>
      <c r="R27" s="95">
        <v>2</v>
      </c>
      <c r="S27" s="96">
        <v>3.1746031746031744</v>
      </c>
      <c r="T27" s="95">
        <v>3</v>
      </c>
      <c r="U27" s="96">
        <v>4.761904761904762</v>
      </c>
      <c r="V27" s="98">
        <v>12.6984126984127</v>
      </c>
      <c r="W27" s="95">
        <v>1</v>
      </c>
      <c r="X27" s="96">
        <v>1.5873015873015872</v>
      </c>
      <c r="Y27" s="95">
        <v>7</v>
      </c>
      <c r="Z27" s="96">
        <v>11.11111111111111</v>
      </c>
      <c r="AA27" s="98">
        <v>12.698412698412698</v>
      </c>
      <c r="AB27" s="95">
        <v>4</v>
      </c>
      <c r="AC27" s="98">
        <v>6.349206349206349</v>
      </c>
      <c r="AD27" s="96"/>
    </row>
    <row r="28" spans="1:30" ht="12.75">
      <c r="A28" s="13" t="s">
        <v>8</v>
      </c>
      <c r="B28" s="13" t="s">
        <v>40</v>
      </c>
      <c r="C28">
        <f t="shared" si="0"/>
        <v>3</v>
      </c>
      <c r="D28" s="95">
        <v>1</v>
      </c>
      <c r="E28" s="96">
        <v>33.33333333333333</v>
      </c>
      <c r="F28" s="95">
        <v>0</v>
      </c>
      <c r="G28" s="96">
        <v>0</v>
      </c>
      <c r="H28" s="97">
        <v>33.33333333333333</v>
      </c>
      <c r="I28" s="95">
        <v>2</v>
      </c>
      <c r="J28" s="96">
        <v>66.66666666666666</v>
      </c>
      <c r="K28" s="95">
        <v>0</v>
      </c>
      <c r="L28" s="96">
        <v>0</v>
      </c>
      <c r="M28" s="95">
        <v>0</v>
      </c>
      <c r="N28" s="96">
        <v>0</v>
      </c>
      <c r="O28" s="97">
        <v>66.66666666666666</v>
      </c>
      <c r="P28" s="95">
        <v>0</v>
      </c>
      <c r="Q28" s="96">
        <v>0</v>
      </c>
      <c r="R28" s="95">
        <v>0</v>
      </c>
      <c r="S28" s="96">
        <v>0</v>
      </c>
      <c r="T28" s="95">
        <v>0</v>
      </c>
      <c r="U28" s="96">
        <v>0</v>
      </c>
      <c r="V28" s="98">
        <v>0</v>
      </c>
      <c r="W28" s="95">
        <v>0</v>
      </c>
      <c r="X28" s="96">
        <v>0</v>
      </c>
      <c r="Y28" s="95">
        <v>0</v>
      </c>
      <c r="Z28" s="96">
        <v>0</v>
      </c>
      <c r="AA28" s="98">
        <v>0</v>
      </c>
      <c r="AB28" s="95">
        <v>0</v>
      </c>
      <c r="AC28" s="98">
        <v>0</v>
      </c>
      <c r="AD28" s="96"/>
    </row>
    <row r="29" spans="1:30" ht="12.75">
      <c r="A29" s="13" t="s">
        <v>42</v>
      </c>
      <c r="B29" s="13" t="s">
        <v>42</v>
      </c>
      <c r="C29">
        <f t="shared" si="0"/>
        <v>0</v>
      </c>
      <c r="D29" s="95"/>
      <c r="E29" s="96"/>
      <c r="F29" s="95"/>
      <c r="G29" s="96"/>
      <c r="H29" s="97"/>
      <c r="I29" s="95"/>
      <c r="J29" s="96"/>
      <c r="K29" s="95"/>
      <c r="L29" s="96"/>
      <c r="M29" s="95"/>
      <c r="N29" s="96"/>
      <c r="O29" s="97"/>
      <c r="P29" s="95"/>
      <c r="Q29" s="96"/>
      <c r="R29" s="95"/>
      <c r="S29" s="96"/>
      <c r="T29" s="95"/>
      <c r="U29" s="96"/>
      <c r="V29" s="98"/>
      <c r="W29" s="95"/>
      <c r="X29" s="96"/>
      <c r="Y29" s="95"/>
      <c r="Z29" s="96"/>
      <c r="AA29" s="98"/>
      <c r="AB29" s="95"/>
      <c r="AC29" s="98"/>
      <c r="AD29" s="96"/>
    </row>
    <row r="30" spans="1:30" ht="12.75">
      <c r="A30" s="13" t="s">
        <v>115</v>
      </c>
      <c r="B30" s="13" t="s">
        <v>43</v>
      </c>
      <c r="C30">
        <f t="shared" si="0"/>
        <v>10</v>
      </c>
      <c r="D30" s="95">
        <v>5</v>
      </c>
      <c r="E30" s="96">
        <v>50</v>
      </c>
      <c r="F30" s="95">
        <v>2</v>
      </c>
      <c r="G30" s="96">
        <v>20</v>
      </c>
      <c r="H30" s="97">
        <v>70</v>
      </c>
      <c r="I30" s="95">
        <v>1</v>
      </c>
      <c r="J30" s="96">
        <v>10</v>
      </c>
      <c r="K30" s="95">
        <v>2</v>
      </c>
      <c r="L30" s="96">
        <v>20</v>
      </c>
      <c r="M30" s="95">
        <v>0</v>
      </c>
      <c r="N30" s="96">
        <v>0</v>
      </c>
      <c r="O30" s="97">
        <v>30</v>
      </c>
      <c r="P30" s="95">
        <v>0</v>
      </c>
      <c r="Q30" s="96">
        <v>0</v>
      </c>
      <c r="R30" s="95">
        <v>0</v>
      </c>
      <c r="S30" s="96">
        <v>0</v>
      </c>
      <c r="T30" s="95">
        <v>0</v>
      </c>
      <c r="U30" s="96">
        <v>0</v>
      </c>
      <c r="V30" s="98">
        <v>0</v>
      </c>
      <c r="W30" s="95">
        <v>0</v>
      </c>
      <c r="X30" s="96">
        <v>0</v>
      </c>
      <c r="Y30" s="95">
        <v>0</v>
      </c>
      <c r="Z30" s="96">
        <v>0</v>
      </c>
      <c r="AA30" s="98">
        <v>0</v>
      </c>
      <c r="AB30" s="95">
        <v>0</v>
      </c>
      <c r="AC30" s="98">
        <v>0</v>
      </c>
      <c r="AD30" s="96"/>
    </row>
    <row r="31" spans="1:30" ht="12.75">
      <c r="A31" s="13" t="s">
        <v>9</v>
      </c>
      <c r="B31" s="13" t="s">
        <v>46</v>
      </c>
      <c r="C31">
        <f t="shared" si="0"/>
        <v>16</v>
      </c>
      <c r="D31" s="95">
        <v>3</v>
      </c>
      <c r="E31" s="96">
        <v>18.75</v>
      </c>
      <c r="F31" s="95">
        <v>0</v>
      </c>
      <c r="G31" s="96">
        <v>0</v>
      </c>
      <c r="H31" s="97">
        <v>18.75</v>
      </c>
      <c r="I31" s="95">
        <v>1</v>
      </c>
      <c r="J31" s="96">
        <v>6.25</v>
      </c>
      <c r="K31" s="95">
        <v>3</v>
      </c>
      <c r="L31" s="96">
        <v>18.75</v>
      </c>
      <c r="M31" s="95">
        <v>0</v>
      </c>
      <c r="N31" s="96">
        <v>0</v>
      </c>
      <c r="O31" s="97">
        <v>25</v>
      </c>
      <c r="P31" s="95">
        <v>0</v>
      </c>
      <c r="Q31" s="96">
        <v>0</v>
      </c>
      <c r="R31" s="95">
        <v>1</v>
      </c>
      <c r="S31" s="96">
        <v>6.25</v>
      </c>
      <c r="T31" s="95">
        <v>4</v>
      </c>
      <c r="U31" s="96">
        <v>25</v>
      </c>
      <c r="V31" s="98">
        <v>31.25</v>
      </c>
      <c r="W31" s="95">
        <v>1</v>
      </c>
      <c r="X31" s="96">
        <v>6.25</v>
      </c>
      <c r="Y31" s="95">
        <v>2</v>
      </c>
      <c r="Z31" s="96">
        <v>12.5</v>
      </c>
      <c r="AA31" s="98">
        <v>18.75</v>
      </c>
      <c r="AB31" s="95">
        <v>1</v>
      </c>
      <c r="AC31" s="98">
        <v>6.25</v>
      </c>
      <c r="AD31" s="96"/>
    </row>
    <row r="32" spans="1:30" ht="12.75">
      <c r="A32" s="13" t="s">
        <v>10</v>
      </c>
      <c r="B32" s="13" t="s">
        <v>10</v>
      </c>
      <c r="C32">
        <f t="shared" si="0"/>
        <v>76</v>
      </c>
      <c r="D32" s="95">
        <v>15</v>
      </c>
      <c r="E32" s="96">
        <v>19.736842105263158</v>
      </c>
      <c r="F32" s="95">
        <v>7</v>
      </c>
      <c r="G32" s="96">
        <v>9.210526315789473</v>
      </c>
      <c r="H32" s="97">
        <v>28.94736842105263</v>
      </c>
      <c r="I32" s="95">
        <v>9</v>
      </c>
      <c r="J32" s="96">
        <v>11.842105263157894</v>
      </c>
      <c r="K32" s="95">
        <v>12</v>
      </c>
      <c r="L32" s="96">
        <v>15.789473684210526</v>
      </c>
      <c r="M32" s="95">
        <v>9</v>
      </c>
      <c r="N32" s="96">
        <v>11.842105263157894</v>
      </c>
      <c r="O32" s="97">
        <v>39.473684210526315</v>
      </c>
      <c r="P32" s="95">
        <v>3</v>
      </c>
      <c r="Q32" s="96">
        <v>3.9473684210526314</v>
      </c>
      <c r="R32" s="95">
        <v>10</v>
      </c>
      <c r="S32" s="96">
        <v>13.157894736842104</v>
      </c>
      <c r="T32" s="95">
        <v>1</v>
      </c>
      <c r="U32" s="96">
        <v>1.3157894736842104</v>
      </c>
      <c r="V32" s="98">
        <v>18.421052631578945</v>
      </c>
      <c r="W32" s="95">
        <v>1</v>
      </c>
      <c r="X32" s="96">
        <v>1.3157894736842104</v>
      </c>
      <c r="Y32" s="95">
        <v>5</v>
      </c>
      <c r="Z32" s="96">
        <v>6.578947368421052</v>
      </c>
      <c r="AA32" s="98">
        <v>7.894736842105263</v>
      </c>
      <c r="AB32" s="95">
        <v>4</v>
      </c>
      <c r="AC32" s="98">
        <v>5.263157894736842</v>
      </c>
      <c r="AD32" s="96"/>
    </row>
    <row r="33" spans="1:30" ht="12.75">
      <c r="A33" s="13" t="s">
        <v>92</v>
      </c>
      <c r="B33" s="13" t="s">
        <v>49</v>
      </c>
      <c r="C33">
        <f t="shared" si="0"/>
        <v>15</v>
      </c>
      <c r="D33" s="95">
        <v>0</v>
      </c>
      <c r="E33" s="96">
        <v>0</v>
      </c>
      <c r="F33" s="95">
        <v>1</v>
      </c>
      <c r="G33" s="96">
        <v>6.666666666666667</v>
      </c>
      <c r="H33" s="97">
        <v>6.666666666666667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7">
        <v>0</v>
      </c>
      <c r="P33" s="95">
        <v>2</v>
      </c>
      <c r="Q33" s="96">
        <v>13.333333333333334</v>
      </c>
      <c r="R33" s="95">
        <v>3</v>
      </c>
      <c r="S33" s="96">
        <v>20</v>
      </c>
      <c r="T33" s="95">
        <v>3</v>
      </c>
      <c r="U33" s="96">
        <v>20</v>
      </c>
      <c r="V33" s="98">
        <v>53.333333333333336</v>
      </c>
      <c r="W33" s="95">
        <v>1</v>
      </c>
      <c r="X33" s="96">
        <v>6.666666666666667</v>
      </c>
      <c r="Y33" s="95">
        <v>3</v>
      </c>
      <c r="Z33" s="96">
        <v>20</v>
      </c>
      <c r="AA33" s="98">
        <v>26.666666666666668</v>
      </c>
      <c r="AB33" s="95">
        <v>2</v>
      </c>
      <c r="AC33" s="98">
        <v>13.333333333333334</v>
      </c>
      <c r="AD33" s="96"/>
    </row>
    <row r="34" spans="1:30" ht="12.75">
      <c r="A34" s="13" t="s">
        <v>92</v>
      </c>
      <c r="B34" s="13" t="s">
        <v>50</v>
      </c>
      <c r="C34">
        <f t="shared" si="0"/>
        <v>13</v>
      </c>
      <c r="D34" s="95">
        <v>5</v>
      </c>
      <c r="E34" s="96">
        <v>38.46153846153847</v>
      </c>
      <c r="F34" s="95">
        <v>1</v>
      </c>
      <c r="G34" s="96">
        <v>7.6923076923076925</v>
      </c>
      <c r="H34" s="97">
        <v>46.15384615384616</v>
      </c>
      <c r="I34" s="95">
        <v>0</v>
      </c>
      <c r="J34" s="96">
        <v>0</v>
      </c>
      <c r="K34" s="95">
        <v>3</v>
      </c>
      <c r="L34" s="96">
        <v>23.076923076923077</v>
      </c>
      <c r="M34" s="95">
        <v>3</v>
      </c>
      <c r="N34" s="96">
        <v>23.076923076923077</v>
      </c>
      <c r="O34" s="97">
        <v>46.15384615384615</v>
      </c>
      <c r="P34" s="95">
        <v>1</v>
      </c>
      <c r="Q34" s="96">
        <v>7.6923076923076925</v>
      </c>
      <c r="R34" s="95">
        <v>0</v>
      </c>
      <c r="S34" s="96">
        <v>0</v>
      </c>
      <c r="T34" s="95">
        <v>0</v>
      </c>
      <c r="U34" s="96">
        <v>0</v>
      </c>
      <c r="V34" s="98">
        <v>7.6923076923076925</v>
      </c>
      <c r="W34" s="95">
        <v>0</v>
      </c>
      <c r="X34" s="96">
        <v>0</v>
      </c>
      <c r="Y34" s="95">
        <v>0</v>
      </c>
      <c r="Z34" s="96">
        <v>0</v>
      </c>
      <c r="AA34" s="98">
        <v>0</v>
      </c>
      <c r="AB34" s="95">
        <v>0</v>
      </c>
      <c r="AC34" s="98">
        <v>0</v>
      </c>
      <c r="AD34" s="96"/>
    </row>
    <row r="35" spans="1:30" ht="12.75">
      <c r="A35" s="13" t="s">
        <v>92</v>
      </c>
      <c r="B35" s="13" t="s">
        <v>52</v>
      </c>
      <c r="C35">
        <f t="shared" si="0"/>
        <v>70</v>
      </c>
      <c r="D35" s="95">
        <v>9</v>
      </c>
      <c r="E35" s="96">
        <v>12.857142857142856</v>
      </c>
      <c r="F35" s="95">
        <v>9</v>
      </c>
      <c r="G35" s="96">
        <v>12.857142857142856</v>
      </c>
      <c r="H35" s="97">
        <v>25.71428571428571</v>
      </c>
      <c r="I35" s="95">
        <v>8</v>
      </c>
      <c r="J35" s="96">
        <v>11.428571428571429</v>
      </c>
      <c r="K35" s="95">
        <v>11</v>
      </c>
      <c r="L35" s="96">
        <v>15.714285714285714</v>
      </c>
      <c r="M35" s="95">
        <v>5</v>
      </c>
      <c r="N35" s="96">
        <v>7.142857142857142</v>
      </c>
      <c r="O35" s="97">
        <v>34.285714285714285</v>
      </c>
      <c r="P35" s="95">
        <v>8</v>
      </c>
      <c r="Q35" s="96">
        <v>11.428571428571429</v>
      </c>
      <c r="R35" s="95">
        <v>5</v>
      </c>
      <c r="S35" s="96">
        <v>7.142857142857142</v>
      </c>
      <c r="T35" s="95">
        <v>5</v>
      </c>
      <c r="U35" s="96">
        <v>7.142857142857142</v>
      </c>
      <c r="V35" s="98">
        <v>25.71428571428571</v>
      </c>
      <c r="W35" s="95">
        <v>2</v>
      </c>
      <c r="X35" s="96">
        <v>2.857142857142857</v>
      </c>
      <c r="Y35" s="95">
        <v>5</v>
      </c>
      <c r="Z35" s="96">
        <v>7.142857142857142</v>
      </c>
      <c r="AA35" s="98">
        <v>10</v>
      </c>
      <c r="AB35" s="95">
        <v>3</v>
      </c>
      <c r="AC35" s="98">
        <v>4.285714285714286</v>
      </c>
      <c r="AD35" s="96"/>
    </row>
    <row r="36" spans="1:30" ht="12.75">
      <c r="A36" s="13" t="s">
        <v>13</v>
      </c>
      <c r="B36" s="13" t="s">
        <v>13</v>
      </c>
      <c r="C36">
        <f t="shared" si="0"/>
        <v>44</v>
      </c>
      <c r="D36" s="95">
        <v>28</v>
      </c>
      <c r="E36" s="96">
        <v>63.63636363636363</v>
      </c>
      <c r="F36" s="95">
        <v>6</v>
      </c>
      <c r="G36" s="96">
        <v>13.636363636363635</v>
      </c>
      <c r="H36" s="97">
        <v>77.27272727272727</v>
      </c>
      <c r="I36" s="95">
        <v>5</v>
      </c>
      <c r="J36" s="96">
        <v>11.363636363636363</v>
      </c>
      <c r="K36" s="95">
        <v>4</v>
      </c>
      <c r="L36" s="96">
        <v>9.090909090909092</v>
      </c>
      <c r="M36" s="95">
        <v>1</v>
      </c>
      <c r="N36" s="96">
        <v>2.272727272727273</v>
      </c>
      <c r="O36" s="97">
        <v>22.727272727272727</v>
      </c>
      <c r="P36" s="95">
        <v>0</v>
      </c>
      <c r="Q36" s="96">
        <v>0</v>
      </c>
      <c r="R36" s="95">
        <v>0</v>
      </c>
      <c r="S36" s="96">
        <v>0</v>
      </c>
      <c r="T36" s="95">
        <v>0</v>
      </c>
      <c r="U36" s="96">
        <v>0</v>
      </c>
      <c r="V36" s="98">
        <v>0</v>
      </c>
      <c r="W36" s="95">
        <v>0</v>
      </c>
      <c r="X36" s="96">
        <v>0</v>
      </c>
      <c r="Y36" s="95">
        <v>0</v>
      </c>
      <c r="Z36" s="96">
        <v>0</v>
      </c>
      <c r="AA36" s="98">
        <v>0</v>
      </c>
      <c r="AB36" s="95">
        <v>0</v>
      </c>
      <c r="AC36" s="98">
        <v>0</v>
      </c>
      <c r="AD36" s="96"/>
    </row>
    <row r="37" spans="1:30" ht="12.75">
      <c r="A37" s="13" t="s">
        <v>14</v>
      </c>
      <c r="B37" s="13" t="s">
        <v>57</v>
      </c>
      <c r="C37">
        <f t="shared" si="0"/>
        <v>5</v>
      </c>
      <c r="D37" s="95">
        <v>4</v>
      </c>
      <c r="E37" s="96">
        <v>80</v>
      </c>
      <c r="F37" s="95">
        <v>0</v>
      </c>
      <c r="G37" s="96">
        <v>0</v>
      </c>
      <c r="H37" s="97">
        <v>80</v>
      </c>
      <c r="I37" s="95">
        <v>0</v>
      </c>
      <c r="J37" s="96">
        <v>0</v>
      </c>
      <c r="K37" s="95">
        <v>0</v>
      </c>
      <c r="L37" s="96">
        <v>0</v>
      </c>
      <c r="M37" s="95">
        <v>0</v>
      </c>
      <c r="N37" s="96">
        <v>0</v>
      </c>
      <c r="O37" s="97">
        <v>0</v>
      </c>
      <c r="P37" s="95">
        <v>0</v>
      </c>
      <c r="Q37" s="96">
        <v>0</v>
      </c>
      <c r="R37" s="95">
        <v>0</v>
      </c>
      <c r="S37" s="96">
        <v>0</v>
      </c>
      <c r="T37" s="95">
        <v>0</v>
      </c>
      <c r="U37" s="96">
        <v>0</v>
      </c>
      <c r="V37" s="98">
        <v>0</v>
      </c>
      <c r="W37" s="95">
        <v>0</v>
      </c>
      <c r="X37" s="96">
        <v>0</v>
      </c>
      <c r="Y37" s="95">
        <v>1</v>
      </c>
      <c r="Z37" s="96">
        <v>20</v>
      </c>
      <c r="AA37" s="98">
        <v>20</v>
      </c>
      <c r="AB37" s="95">
        <v>0</v>
      </c>
      <c r="AC37" s="98">
        <v>0</v>
      </c>
      <c r="AD37" s="96"/>
    </row>
    <row r="38" spans="1:30" ht="12.75">
      <c r="A38" s="13" t="s">
        <v>14</v>
      </c>
      <c r="B38" s="13" t="s">
        <v>56</v>
      </c>
      <c r="C38">
        <f t="shared" si="0"/>
        <v>43</v>
      </c>
      <c r="D38" s="95">
        <v>9</v>
      </c>
      <c r="E38" s="96">
        <v>20.930232558139537</v>
      </c>
      <c r="F38" s="95">
        <v>3</v>
      </c>
      <c r="G38" s="96">
        <v>6.976744186046512</v>
      </c>
      <c r="H38" s="97">
        <v>27.906976744186046</v>
      </c>
      <c r="I38" s="95">
        <v>3</v>
      </c>
      <c r="J38" s="96">
        <v>6.976744186046512</v>
      </c>
      <c r="K38" s="95">
        <v>12</v>
      </c>
      <c r="L38" s="96">
        <v>27.906976744186046</v>
      </c>
      <c r="M38" s="95">
        <v>3</v>
      </c>
      <c r="N38" s="96">
        <v>6.976744186046512</v>
      </c>
      <c r="O38" s="97">
        <v>41.860465116279066</v>
      </c>
      <c r="P38" s="95">
        <v>3</v>
      </c>
      <c r="Q38" s="96">
        <v>6.976744186046512</v>
      </c>
      <c r="R38" s="95">
        <v>4</v>
      </c>
      <c r="S38" s="96">
        <v>9.30232558139535</v>
      </c>
      <c r="T38" s="95">
        <v>3</v>
      </c>
      <c r="U38" s="96">
        <v>6.976744186046512</v>
      </c>
      <c r="V38" s="98">
        <v>23.25581395348837</v>
      </c>
      <c r="W38" s="95">
        <v>0</v>
      </c>
      <c r="X38" s="96">
        <v>0</v>
      </c>
      <c r="Y38" s="95">
        <v>3</v>
      </c>
      <c r="Z38" s="96">
        <v>6.976744186046512</v>
      </c>
      <c r="AA38" s="98">
        <v>6.976744186046512</v>
      </c>
      <c r="AB38" s="95">
        <v>0</v>
      </c>
      <c r="AC38" s="98">
        <v>0</v>
      </c>
      <c r="AD38" s="96"/>
    </row>
    <row r="39" spans="1:30" ht="12.75">
      <c r="A39" s="13" t="s">
        <v>15</v>
      </c>
      <c r="B39" s="13" t="s">
        <v>15</v>
      </c>
      <c r="C39">
        <f t="shared" si="0"/>
        <v>60</v>
      </c>
      <c r="D39" s="95">
        <v>12</v>
      </c>
      <c r="E39" s="96">
        <v>20</v>
      </c>
      <c r="F39" s="95">
        <v>14</v>
      </c>
      <c r="G39" s="96">
        <v>23.333333333333332</v>
      </c>
      <c r="H39" s="97">
        <v>43.33333333333333</v>
      </c>
      <c r="I39" s="95">
        <v>12</v>
      </c>
      <c r="J39" s="96">
        <v>20</v>
      </c>
      <c r="K39" s="95">
        <v>7</v>
      </c>
      <c r="L39" s="96">
        <v>11.666666666666666</v>
      </c>
      <c r="M39" s="95">
        <v>5</v>
      </c>
      <c r="N39" s="96">
        <v>8.333333333333332</v>
      </c>
      <c r="O39" s="97">
        <v>40</v>
      </c>
      <c r="P39" s="95">
        <v>2</v>
      </c>
      <c r="Q39" s="96">
        <v>3.3333333333333335</v>
      </c>
      <c r="R39" s="95">
        <v>3</v>
      </c>
      <c r="S39" s="96">
        <v>5</v>
      </c>
      <c r="T39" s="95">
        <v>2</v>
      </c>
      <c r="U39" s="96">
        <v>3.3333333333333335</v>
      </c>
      <c r="V39" s="98">
        <v>11.666666666666668</v>
      </c>
      <c r="W39" s="95">
        <v>0</v>
      </c>
      <c r="X39" s="96">
        <v>0</v>
      </c>
      <c r="Y39" s="95">
        <v>2</v>
      </c>
      <c r="Z39" s="96">
        <v>3.3333333333333335</v>
      </c>
      <c r="AA39" s="98">
        <v>3.3333333333333335</v>
      </c>
      <c r="AB39" s="95">
        <v>1</v>
      </c>
      <c r="AC39" s="98">
        <v>1.6666666666666667</v>
      </c>
      <c r="AD39" s="96"/>
    </row>
    <row r="40" spans="1:30" ht="12.75">
      <c r="A40" s="13" t="s">
        <v>59</v>
      </c>
      <c r="B40" s="13" t="s">
        <v>59</v>
      </c>
      <c r="C40">
        <f t="shared" si="0"/>
        <v>69</v>
      </c>
      <c r="D40" s="95">
        <v>24</v>
      </c>
      <c r="E40" s="96">
        <v>34.78260869565217</v>
      </c>
      <c r="F40" s="95">
        <v>3</v>
      </c>
      <c r="G40" s="96">
        <v>4.3478260869565215</v>
      </c>
      <c r="H40" s="97">
        <v>39.130434782608695</v>
      </c>
      <c r="I40" s="95">
        <v>4</v>
      </c>
      <c r="J40" s="96">
        <v>5.797101449275362</v>
      </c>
      <c r="K40" s="95">
        <v>19</v>
      </c>
      <c r="L40" s="96">
        <v>27.536231884057973</v>
      </c>
      <c r="M40" s="95">
        <v>7</v>
      </c>
      <c r="N40" s="96">
        <v>10.144927536231885</v>
      </c>
      <c r="O40" s="97">
        <v>43.47826086956522</v>
      </c>
      <c r="P40" s="95">
        <v>2</v>
      </c>
      <c r="Q40" s="96">
        <v>2.898550724637681</v>
      </c>
      <c r="R40" s="95">
        <v>3</v>
      </c>
      <c r="S40" s="96">
        <v>4.3478260869565215</v>
      </c>
      <c r="T40" s="95">
        <v>1</v>
      </c>
      <c r="U40" s="96">
        <v>1.4492753623188406</v>
      </c>
      <c r="V40" s="98">
        <v>8.695652173913043</v>
      </c>
      <c r="W40" s="95">
        <v>3</v>
      </c>
      <c r="X40" s="96">
        <v>4.3478260869565215</v>
      </c>
      <c r="Y40" s="95">
        <v>1</v>
      </c>
      <c r="Z40" s="96">
        <v>1.4492753623188406</v>
      </c>
      <c r="AA40" s="98">
        <v>5.797101449275362</v>
      </c>
      <c r="AB40" s="95">
        <v>2</v>
      </c>
      <c r="AC40" s="98">
        <v>2.898550724637681</v>
      </c>
      <c r="AD40" s="96"/>
    </row>
    <row r="41" spans="1:30" ht="12.75">
      <c r="A41" s="13" t="s">
        <v>16</v>
      </c>
      <c r="B41" s="13" t="s">
        <v>60</v>
      </c>
      <c r="C41">
        <f t="shared" si="0"/>
        <v>0</v>
      </c>
      <c r="D41" s="95"/>
      <c r="E41" s="96"/>
      <c r="F41" s="95"/>
      <c r="G41" s="96"/>
      <c r="H41" s="97"/>
      <c r="I41" s="95"/>
      <c r="J41" s="96"/>
      <c r="K41" s="95"/>
      <c r="L41" s="96"/>
      <c r="M41" s="95"/>
      <c r="N41" s="96"/>
      <c r="O41" s="97"/>
      <c r="P41" s="95"/>
      <c r="Q41" s="96"/>
      <c r="R41" s="95"/>
      <c r="S41" s="96"/>
      <c r="T41" s="95"/>
      <c r="U41" s="96"/>
      <c r="V41" s="98"/>
      <c r="W41" s="95"/>
      <c r="X41" s="96"/>
      <c r="Y41" s="95"/>
      <c r="Z41" s="96"/>
      <c r="AA41" s="98"/>
      <c r="AB41" s="95"/>
      <c r="AC41" s="98"/>
      <c r="AD41" s="96"/>
    </row>
    <row r="42" spans="1:30" ht="12.75">
      <c r="A42" s="13"/>
      <c r="B42" s="13" t="s">
        <v>41</v>
      </c>
      <c r="C42">
        <f t="shared" si="0"/>
        <v>19</v>
      </c>
      <c r="D42" s="95">
        <v>0</v>
      </c>
      <c r="E42" s="96">
        <v>0</v>
      </c>
      <c r="F42" s="95">
        <v>1</v>
      </c>
      <c r="G42" s="96">
        <v>5.263157894736842</v>
      </c>
      <c r="H42" s="97">
        <v>5.263157894736842</v>
      </c>
      <c r="I42" s="95">
        <v>0</v>
      </c>
      <c r="J42" s="96">
        <v>0</v>
      </c>
      <c r="K42" s="95">
        <v>5</v>
      </c>
      <c r="L42" s="96">
        <v>26.31578947368421</v>
      </c>
      <c r="M42" s="95">
        <v>4</v>
      </c>
      <c r="N42" s="96">
        <v>21.052631578947366</v>
      </c>
      <c r="O42" s="97">
        <v>47.368421052631575</v>
      </c>
      <c r="P42" s="95">
        <v>4</v>
      </c>
      <c r="Q42" s="96">
        <v>21.052631578947366</v>
      </c>
      <c r="R42" s="95">
        <v>4</v>
      </c>
      <c r="S42" s="96">
        <v>21.052631578947366</v>
      </c>
      <c r="T42" s="95">
        <v>0</v>
      </c>
      <c r="U42" s="96">
        <v>0</v>
      </c>
      <c r="V42" s="98">
        <v>42.10526315789473</v>
      </c>
      <c r="W42" s="95">
        <v>1</v>
      </c>
      <c r="X42" s="96">
        <v>5.263157894736842</v>
      </c>
      <c r="Y42" s="95">
        <v>0</v>
      </c>
      <c r="Z42" s="96">
        <v>0</v>
      </c>
      <c r="AA42" s="98">
        <v>5.263157894736842</v>
      </c>
      <c r="AB42" s="95">
        <v>0</v>
      </c>
      <c r="AC42" s="98">
        <v>0</v>
      </c>
      <c r="AD42" s="96"/>
    </row>
    <row r="43" spans="1:30" ht="13.5" thickBot="1">
      <c r="A43" s="14" t="s">
        <v>62</v>
      </c>
      <c r="B43" s="14"/>
      <c r="C43">
        <f>SUM(C9:C42)</f>
        <v>1292</v>
      </c>
      <c r="D43" s="96">
        <f>SUM(D9:D42)</f>
        <v>422</v>
      </c>
      <c r="E43" s="104">
        <f>(D43/C43)</f>
        <v>0.326625386996904</v>
      </c>
      <c r="F43" s="96">
        <f>SUM(F9:F42)</f>
        <v>188</v>
      </c>
      <c r="G43" s="104">
        <f>(F43/C43)</f>
        <v>0.14551083591331268</v>
      </c>
      <c r="H43" s="104">
        <f>SUM(E43+G43)</f>
        <v>0.47213622291021673</v>
      </c>
      <c r="I43" s="96">
        <f>SUM(I9:I42)</f>
        <v>145</v>
      </c>
      <c r="J43" s="104">
        <f>(I43/C43)</f>
        <v>0.11222910216718267</v>
      </c>
      <c r="K43" s="96">
        <f>SUM(K9:K42)</f>
        <v>181</v>
      </c>
      <c r="L43" s="104">
        <f>(K43/C43)</f>
        <v>0.14009287925696595</v>
      </c>
      <c r="M43" s="96">
        <f>SUM(M9:M42)</f>
        <v>88</v>
      </c>
      <c r="N43" s="104">
        <f>(M43/C43)</f>
        <v>0.06811145510835913</v>
      </c>
      <c r="O43" s="104">
        <f>SUM(J43,L43,N43)</f>
        <v>0.3204334365325078</v>
      </c>
      <c r="P43" s="96">
        <f>SUM(P9:P42)</f>
        <v>63</v>
      </c>
      <c r="Q43" s="104">
        <f>(P43/C43)</f>
        <v>0.048761609907120744</v>
      </c>
      <c r="R43" s="96">
        <f>SUM(R9:R42)</f>
        <v>70</v>
      </c>
      <c r="S43" s="104">
        <f>(R43/C43)</f>
        <v>0.05417956656346749</v>
      </c>
      <c r="T43" s="96">
        <f>SUM(T9:T42)</f>
        <v>40</v>
      </c>
      <c r="U43" s="104">
        <f>(T43/C43)</f>
        <v>0.030959752321981424</v>
      </c>
      <c r="V43" s="104">
        <f>SUM(Q43,S43,U43)</f>
        <v>0.13390092879256965</v>
      </c>
      <c r="W43" s="96">
        <f>SUM(W9:W42)</f>
        <v>20</v>
      </c>
      <c r="X43" s="104">
        <f>(W43/C43)</f>
        <v>0.015479876160990712</v>
      </c>
      <c r="Y43" s="96">
        <f>SUM(Y9:Y42)</f>
        <v>37</v>
      </c>
      <c r="Z43" s="104">
        <f>(Y43/C43)</f>
        <v>0.02863777089783282</v>
      </c>
      <c r="AA43" s="104">
        <f>SUM(X43,Z43)</f>
        <v>0.04411764705882353</v>
      </c>
      <c r="AB43" s="96">
        <f>SUM(AB9:AB42)</f>
        <v>38</v>
      </c>
      <c r="AC43" s="104">
        <f>(AB43/C43)</f>
        <v>0.029411764705882353</v>
      </c>
      <c r="AD43" s="96"/>
    </row>
    <row r="44" ht="13.5" thickTop="1"/>
    <row r="46" spans="1:30" ht="12.75">
      <c r="A46" s="113" t="s">
        <v>99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spans="1:30" ht="12.75">
      <c r="A47" s="7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7"/>
      <c r="Z47" s="7"/>
      <c r="AA47" s="7"/>
      <c r="AB47" s="7"/>
      <c r="AC47" s="7"/>
      <c r="AD47" s="8"/>
    </row>
    <row r="48" spans="1:30" ht="13.5" thickBot="1">
      <c r="A48" s="17" t="s">
        <v>100</v>
      </c>
      <c r="B48" s="17"/>
      <c r="C48" s="18" t="s">
        <v>75</v>
      </c>
      <c r="D48" s="18" t="s">
        <v>76</v>
      </c>
      <c r="E48" s="18" t="s">
        <v>77</v>
      </c>
      <c r="F48" s="18" t="s">
        <v>63</v>
      </c>
      <c r="G48" s="18" t="s">
        <v>78</v>
      </c>
      <c r="H48" s="23" t="s">
        <v>79</v>
      </c>
      <c r="I48" s="18" t="s">
        <v>64</v>
      </c>
      <c r="J48" s="18" t="s">
        <v>80</v>
      </c>
      <c r="K48" s="18" t="s">
        <v>65</v>
      </c>
      <c r="L48" s="18" t="s">
        <v>81</v>
      </c>
      <c r="M48" s="18" t="s">
        <v>66</v>
      </c>
      <c r="N48" s="18" t="s">
        <v>82</v>
      </c>
      <c r="O48" s="19" t="s">
        <v>83</v>
      </c>
      <c r="P48" s="18" t="s">
        <v>67</v>
      </c>
      <c r="Q48" s="18" t="s">
        <v>84</v>
      </c>
      <c r="R48" s="18" t="s">
        <v>68</v>
      </c>
      <c r="S48" s="18" t="s">
        <v>85</v>
      </c>
      <c r="T48" s="18" t="s">
        <v>69</v>
      </c>
      <c r="U48" s="18" t="s">
        <v>86</v>
      </c>
      <c r="V48" s="19" t="s">
        <v>87</v>
      </c>
      <c r="W48" s="18" t="s">
        <v>70</v>
      </c>
      <c r="X48" s="18" t="s">
        <v>88</v>
      </c>
      <c r="Y48" s="18" t="s">
        <v>71</v>
      </c>
      <c r="Z48" s="18" t="s">
        <v>89</v>
      </c>
      <c r="AA48" s="19" t="s">
        <v>90</v>
      </c>
      <c r="AB48" s="18" t="s">
        <v>72</v>
      </c>
      <c r="AC48" s="19" t="s">
        <v>91</v>
      </c>
      <c r="AD48" s="20" t="s">
        <v>0</v>
      </c>
    </row>
    <row r="49" spans="1:30" ht="13.5" thickTop="1">
      <c r="A49" s="21" t="s">
        <v>94</v>
      </c>
      <c r="B49" s="22"/>
      <c r="C49" s="16">
        <v>1160</v>
      </c>
      <c r="D49" s="16">
        <v>333</v>
      </c>
      <c r="E49" s="35">
        <v>0.28706896551724137</v>
      </c>
      <c r="F49" s="16">
        <v>165</v>
      </c>
      <c r="G49" s="35">
        <v>0.14224137931034483</v>
      </c>
      <c r="H49" s="36">
        <v>0.42931034482758623</v>
      </c>
      <c r="I49" s="16">
        <v>135</v>
      </c>
      <c r="J49" s="32">
        <v>0.11637931034482758</v>
      </c>
      <c r="K49" s="16">
        <v>180</v>
      </c>
      <c r="L49" s="32">
        <v>0.15517241379310345</v>
      </c>
      <c r="M49" s="16">
        <v>83</v>
      </c>
      <c r="N49" s="32">
        <v>0.07155172413793104</v>
      </c>
      <c r="O49" s="33">
        <v>0.3431034482758621</v>
      </c>
      <c r="P49" s="16">
        <v>63</v>
      </c>
      <c r="Q49" s="32">
        <v>0.054310344827586204</v>
      </c>
      <c r="R49" s="16">
        <v>68</v>
      </c>
      <c r="S49" s="32">
        <v>0.05862068965517241</v>
      </c>
      <c r="T49" s="16">
        <v>40</v>
      </c>
      <c r="U49" s="32">
        <v>0.034482758620689655</v>
      </c>
      <c r="V49" s="33">
        <v>0.14741379310344827</v>
      </c>
      <c r="W49" s="16">
        <v>19</v>
      </c>
      <c r="X49" s="32">
        <v>0.016379310344827588</v>
      </c>
      <c r="Y49" s="16">
        <v>36</v>
      </c>
      <c r="Z49" s="32">
        <v>0.03103448275862069</v>
      </c>
      <c r="AA49" s="33">
        <v>0.04741379310344827</v>
      </c>
      <c r="AB49" s="16">
        <v>38</v>
      </c>
      <c r="AC49" s="33">
        <v>0.032758620689655175</v>
      </c>
      <c r="AD49" s="16"/>
    </row>
    <row r="50" spans="1:30" ht="12.75">
      <c r="A50" s="11" t="s">
        <v>95</v>
      </c>
      <c r="B50" s="10"/>
      <c r="C50" s="34">
        <v>32</v>
      </c>
      <c r="D50" s="34">
        <v>26</v>
      </c>
      <c r="E50" s="107">
        <v>81.25</v>
      </c>
      <c r="F50" s="34">
        <v>5</v>
      </c>
      <c r="G50" s="107">
        <v>15.625</v>
      </c>
      <c r="H50" s="108">
        <v>96.875</v>
      </c>
      <c r="I50" s="34">
        <v>0</v>
      </c>
      <c r="J50" s="71">
        <v>0</v>
      </c>
      <c r="K50" s="34">
        <v>1</v>
      </c>
      <c r="L50" s="71">
        <v>3.125</v>
      </c>
      <c r="M50" s="34">
        <v>0</v>
      </c>
      <c r="N50" s="71">
        <v>0</v>
      </c>
      <c r="O50" s="76">
        <v>3.125</v>
      </c>
      <c r="P50" s="34">
        <v>0</v>
      </c>
      <c r="Q50" s="71">
        <v>0</v>
      </c>
      <c r="R50" s="34">
        <v>0</v>
      </c>
      <c r="S50" s="71">
        <v>0</v>
      </c>
      <c r="T50" s="34">
        <v>0</v>
      </c>
      <c r="U50" s="71">
        <v>0</v>
      </c>
      <c r="V50" s="76">
        <v>0</v>
      </c>
      <c r="W50" s="34">
        <v>0</v>
      </c>
      <c r="X50" s="71">
        <v>0</v>
      </c>
      <c r="Y50" s="34">
        <v>0</v>
      </c>
      <c r="Z50" s="71">
        <v>0</v>
      </c>
      <c r="AA50" s="76">
        <v>0</v>
      </c>
      <c r="AB50" s="34">
        <v>0</v>
      </c>
      <c r="AC50" s="76">
        <v>0</v>
      </c>
      <c r="AD50" s="81"/>
    </row>
    <row r="51" spans="1:30" ht="12.75">
      <c r="A51" s="11" t="s">
        <v>96</v>
      </c>
      <c r="B51" s="10"/>
      <c r="C51" s="34">
        <v>100</v>
      </c>
      <c r="D51" s="34">
        <v>63</v>
      </c>
      <c r="E51" s="107">
        <v>63</v>
      </c>
      <c r="F51" s="34">
        <v>18</v>
      </c>
      <c r="G51" s="107">
        <v>18</v>
      </c>
      <c r="H51" s="108">
        <v>81</v>
      </c>
      <c r="I51" s="34">
        <v>10</v>
      </c>
      <c r="J51" s="71">
        <v>10</v>
      </c>
      <c r="K51" s="34">
        <v>0</v>
      </c>
      <c r="L51" s="71">
        <v>0</v>
      </c>
      <c r="M51" s="34">
        <v>5</v>
      </c>
      <c r="N51" s="71">
        <v>5</v>
      </c>
      <c r="O51" s="76">
        <v>15</v>
      </c>
      <c r="P51" s="34">
        <v>0</v>
      </c>
      <c r="Q51" s="71">
        <v>0</v>
      </c>
      <c r="R51" s="34">
        <v>2</v>
      </c>
      <c r="S51" s="71">
        <v>2</v>
      </c>
      <c r="T51" s="34">
        <v>0</v>
      </c>
      <c r="U51" s="71">
        <v>0</v>
      </c>
      <c r="V51" s="76">
        <v>2</v>
      </c>
      <c r="W51" s="34">
        <v>1</v>
      </c>
      <c r="X51" s="71">
        <v>1</v>
      </c>
      <c r="Y51" s="34">
        <v>1</v>
      </c>
      <c r="Z51" s="71">
        <v>1</v>
      </c>
      <c r="AA51" s="76">
        <v>2</v>
      </c>
      <c r="AB51" s="34">
        <v>0</v>
      </c>
      <c r="AC51" s="76">
        <v>0</v>
      </c>
      <c r="AD51" s="81"/>
    </row>
  </sheetData>
  <sheetProtection/>
  <mergeCells count="5">
    <mergeCell ref="A1:AD1"/>
    <mergeCell ref="A2:AD2"/>
    <mergeCell ref="A4:AD4"/>
    <mergeCell ref="A46:AD46"/>
    <mergeCell ref="B47:X4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7.00390625" style="0" customWidth="1"/>
    <col min="2" max="3" width="7.57421875" style="0" customWidth="1"/>
    <col min="4" max="4" width="6.00390625" style="0" customWidth="1"/>
    <col min="5" max="5" width="7.28125" style="0" customWidth="1"/>
    <col min="6" max="6" width="6.00390625" style="0" customWidth="1"/>
    <col min="7" max="7" width="6.7109375" style="0" customWidth="1"/>
    <col min="8" max="28" width="6.00390625" style="0" customWidth="1"/>
  </cols>
  <sheetData>
    <row r="1" spans="1:28" ht="25.5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8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1:28" ht="18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3"/>
      <c r="U3" s="93"/>
      <c r="V3" s="5"/>
      <c r="W3" s="5"/>
      <c r="X3" s="5"/>
      <c r="Y3" s="3"/>
      <c r="Z3" s="3"/>
      <c r="AA3" s="3"/>
      <c r="AB3" s="3"/>
    </row>
    <row r="4" spans="1:28" ht="12.75">
      <c r="A4" s="112" t="s">
        <v>134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4"/>
      <c r="U5" s="94"/>
      <c r="V5" s="6"/>
      <c r="W5" s="6"/>
      <c r="X5" s="6"/>
      <c r="Y5" s="6"/>
      <c r="Z5" s="6"/>
      <c r="AA5" s="6"/>
      <c r="AB5" s="6"/>
    </row>
    <row r="6" spans="1:28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4"/>
      <c r="U6" s="94"/>
      <c r="V6" s="6"/>
      <c r="W6" s="6"/>
      <c r="X6" s="6"/>
      <c r="Y6" s="6"/>
      <c r="Z6" s="6"/>
      <c r="AA6" s="6"/>
      <c r="AB6" s="6"/>
    </row>
    <row r="7" spans="1:28" ht="12.75">
      <c r="A7" s="24" t="s">
        <v>100</v>
      </c>
      <c r="B7" s="24" t="s">
        <v>74</v>
      </c>
      <c r="C7" s="25" t="s">
        <v>109</v>
      </c>
      <c r="D7" s="25" t="s">
        <v>76</v>
      </c>
      <c r="E7" s="25" t="s">
        <v>77</v>
      </c>
      <c r="F7" s="25" t="s">
        <v>63</v>
      </c>
      <c r="G7" s="25" t="s">
        <v>78</v>
      </c>
      <c r="H7" s="9" t="s">
        <v>79</v>
      </c>
      <c r="I7" s="25" t="s">
        <v>64</v>
      </c>
      <c r="J7" s="25" t="s">
        <v>80</v>
      </c>
      <c r="K7" s="25" t="s">
        <v>65</v>
      </c>
      <c r="L7" s="25" t="s">
        <v>81</v>
      </c>
      <c r="M7" s="25" t="s">
        <v>66</v>
      </c>
      <c r="N7" s="25" t="s">
        <v>82</v>
      </c>
      <c r="O7" s="9" t="s">
        <v>110</v>
      </c>
      <c r="P7" s="25" t="s">
        <v>67</v>
      </c>
      <c r="Q7" s="25" t="s">
        <v>84</v>
      </c>
      <c r="R7" s="25" t="s">
        <v>68</v>
      </c>
      <c r="S7" s="25" t="s">
        <v>85</v>
      </c>
      <c r="T7" s="25" t="s">
        <v>69</v>
      </c>
      <c r="U7" s="25" t="s">
        <v>86</v>
      </c>
      <c r="V7" s="9" t="s">
        <v>87</v>
      </c>
      <c r="W7" s="25" t="s">
        <v>71</v>
      </c>
      <c r="X7" s="25" t="s">
        <v>89</v>
      </c>
      <c r="Y7" s="9" t="s">
        <v>90</v>
      </c>
      <c r="Z7" s="25" t="s">
        <v>72</v>
      </c>
      <c r="AA7" s="9" t="s">
        <v>91</v>
      </c>
      <c r="AB7" s="25" t="s">
        <v>0</v>
      </c>
    </row>
    <row r="8" spans="1:28" ht="12.75">
      <c r="A8" s="27" t="s">
        <v>94</v>
      </c>
      <c r="B8" s="27" t="s">
        <v>108</v>
      </c>
      <c r="C8" s="38">
        <f>SUM(D8,F8,I8,K8,M8,P8,R8,T8)</f>
        <v>3</v>
      </c>
      <c r="D8" s="99">
        <v>2</v>
      </c>
      <c r="E8" s="100">
        <v>66.66666666666666</v>
      </c>
      <c r="F8" s="99">
        <v>0</v>
      </c>
      <c r="G8" s="100">
        <v>0</v>
      </c>
      <c r="H8" s="101">
        <v>66.6666666666667</v>
      </c>
      <c r="I8" s="99">
        <v>1</v>
      </c>
      <c r="J8" s="100">
        <v>33.33333333333333</v>
      </c>
      <c r="K8" s="99">
        <v>0</v>
      </c>
      <c r="L8" s="100">
        <v>0</v>
      </c>
      <c r="M8" s="99">
        <v>0</v>
      </c>
      <c r="N8" s="100">
        <v>0</v>
      </c>
      <c r="O8" s="101">
        <v>33.33333333333333</v>
      </c>
      <c r="P8" s="99">
        <v>0</v>
      </c>
      <c r="Q8" s="100">
        <v>0</v>
      </c>
      <c r="R8" s="99">
        <v>0</v>
      </c>
      <c r="S8" s="100">
        <v>0</v>
      </c>
      <c r="T8" s="84">
        <v>0</v>
      </c>
      <c r="U8" s="100">
        <v>0</v>
      </c>
      <c r="V8" s="101">
        <v>0</v>
      </c>
      <c r="W8" s="102"/>
      <c r="X8" s="100"/>
      <c r="Y8" s="101"/>
      <c r="Z8" s="38"/>
      <c r="AA8" s="41"/>
      <c r="AB8" s="38"/>
    </row>
    <row r="9" spans="1:28" ht="12.75">
      <c r="A9" s="27" t="s">
        <v>95</v>
      </c>
      <c r="B9" s="27" t="s">
        <v>101</v>
      </c>
      <c r="C9" s="38">
        <f aca="true" t="shared" si="0" ref="C9:C17">SUM(D9,F9,I9,K9,M9,P9,R9,T9)</f>
        <v>60</v>
      </c>
      <c r="D9" s="37">
        <v>32</v>
      </c>
      <c r="E9" s="100">
        <v>53.333333333333336</v>
      </c>
      <c r="F9" s="37">
        <v>12</v>
      </c>
      <c r="G9" s="100">
        <v>20</v>
      </c>
      <c r="H9" s="101">
        <v>73.33333333333334</v>
      </c>
      <c r="I9" s="37">
        <v>8</v>
      </c>
      <c r="J9" s="100">
        <v>13.333333333333334</v>
      </c>
      <c r="K9" s="37">
        <v>7</v>
      </c>
      <c r="L9" s="100">
        <v>11.666666666666666</v>
      </c>
      <c r="M9" s="37">
        <v>0</v>
      </c>
      <c r="N9" s="100">
        <v>0</v>
      </c>
      <c r="O9" s="101">
        <v>25</v>
      </c>
      <c r="P9" s="37">
        <v>1</v>
      </c>
      <c r="Q9" s="100">
        <v>1.6666666666666667</v>
      </c>
      <c r="R9" s="37">
        <v>0</v>
      </c>
      <c r="S9" s="100">
        <v>0</v>
      </c>
      <c r="T9" s="84">
        <v>0</v>
      </c>
      <c r="U9" s="100">
        <v>0</v>
      </c>
      <c r="V9" s="101">
        <v>1.6666666666666667</v>
      </c>
      <c r="W9" s="103"/>
      <c r="X9" s="100"/>
      <c r="Y9" s="101"/>
      <c r="Z9" s="37"/>
      <c r="AA9" s="41"/>
      <c r="AB9" s="37"/>
    </row>
    <row r="10" spans="1:28" ht="12.75">
      <c r="A10" s="27" t="s">
        <v>95</v>
      </c>
      <c r="B10" s="27" t="s">
        <v>102</v>
      </c>
      <c r="C10" s="38">
        <f t="shared" si="0"/>
        <v>10</v>
      </c>
      <c r="D10" s="37">
        <v>4</v>
      </c>
      <c r="E10" s="100">
        <v>40</v>
      </c>
      <c r="F10" s="37">
        <v>5</v>
      </c>
      <c r="G10" s="100">
        <v>50</v>
      </c>
      <c r="H10" s="101">
        <v>90</v>
      </c>
      <c r="I10" s="37">
        <v>0</v>
      </c>
      <c r="J10" s="100">
        <v>0</v>
      </c>
      <c r="K10" s="37">
        <v>1</v>
      </c>
      <c r="L10" s="100">
        <v>10</v>
      </c>
      <c r="M10" s="37">
        <v>0</v>
      </c>
      <c r="N10" s="100">
        <v>0</v>
      </c>
      <c r="O10" s="101">
        <v>10</v>
      </c>
      <c r="P10" s="37">
        <v>0</v>
      </c>
      <c r="Q10" s="100">
        <v>0</v>
      </c>
      <c r="R10" s="37">
        <v>0</v>
      </c>
      <c r="S10" s="100">
        <v>0</v>
      </c>
      <c r="T10" s="84">
        <v>0</v>
      </c>
      <c r="U10" s="100">
        <v>0</v>
      </c>
      <c r="V10" s="101">
        <v>0</v>
      </c>
      <c r="W10" s="103"/>
      <c r="X10" s="100"/>
      <c r="Y10" s="101"/>
      <c r="Z10" s="37"/>
      <c r="AA10" s="41"/>
      <c r="AB10" s="37"/>
    </row>
    <row r="11" spans="1:28" ht="12.75">
      <c r="A11" s="27" t="s">
        <v>96</v>
      </c>
      <c r="B11" s="27" t="s">
        <v>103</v>
      </c>
      <c r="C11" s="38">
        <f t="shared" si="0"/>
        <v>111</v>
      </c>
      <c r="D11" s="99">
        <v>89</v>
      </c>
      <c r="E11" s="100">
        <v>80.18018018018019</v>
      </c>
      <c r="F11" s="99">
        <v>8</v>
      </c>
      <c r="G11" s="100">
        <v>7.207207207207207</v>
      </c>
      <c r="H11" s="101">
        <v>87.38738738738739</v>
      </c>
      <c r="I11" s="99">
        <v>9</v>
      </c>
      <c r="J11" s="100">
        <v>8.108108108108109</v>
      </c>
      <c r="K11" s="99">
        <v>2</v>
      </c>
      <c r="L11" s="100">
        <v>1.8018018018018018</v>
      </c>
      <c r="M11" s="99">
        <v>1</v>
      </c>
      <c r="N11" s="100">
        <v>0.9009009009009009</v>
      </c>
      <c r="O11" s="101">
        <v>10.81081081081081</v>
      </c>
      <c r="P11" s="99">
        <v>2</v>
      </c>
      <c r="Q11" s="100">
        <v>1.8018018018018018</v>
      </c>
      <c r="R11" s="99">
        <v>0</v>
      </c>
      <c r="S11" s="100">
        <v>0</v>
      </c>
      <c r="T11" s="84">
        <v>0</v>
      </c>
      <c r="U11" s="100">
        <v>0</v>
      </c>
      <c r="V11" s="101">
        <v>1.8018018018018018</v>
      </c>
      <c r="W11" s="102"/>
      <c r="X11" s="100"/>
      <c r="Y11" s="101"/>
      <c r="Z11" s="38"/>
      <c r="AA11" s="41"/>
      <c r="AB11" s="38"/>
    </row>
    <row r="12" spans="1:28" ht="12.75">
      <c r="A12" s="27" t="s">
        <v>96</v>
      </c>
      <c r="B12" s="27" t="s">
        <v>106</v>
      </c>
      <c r="C12" s="38">
        <f t="shared" si="0"/>
        <v>44</v>
      </c>
      <c r="D12" s="99">
        <v>37</v>
      </c>
      <c r="E12" s="100">
        <v>84.0909090909091</v>
      </c>
      <c r="F12" s="99">
        <v>6</v>
      </c>
      <c r="G12" s="100">
        <v>13.636363636363635</v>
      </c>
      <c r="H12" s="101">
        <v>97.72727272727273</v>
      </c>
      <c r="I12" s="99">
        <v>0</v>
      </c>
      <c r="J12" s="100">
        <v>0</v>
      </c>
      <c r="K12" s="99">
        <v>0</v>
      </c>
      <c r="L12" s="100">
        <v>0</v>
      </c>
      <c r="M12" s="99">
        <v>0</v>
      </c>
      <c r="N12" s="100">
        <v>0</v>
      </c>
      <c r="O12" s="101">
        <v>0</v>
      </c>
      <c r="P12" s="99">
        <v>1</v>
      </c>
      <c r="Q12" s="100">
        <v>2.272727272727273</v>
      </c>
      <c r="R12" s="99">
        <v>0</v>
      </c>
      <c r="S12" s="100">
        <v>0</v>
      </c>
      <c r="T12" s="84">
        <v>0</v>
      </c>
      <c r="U12" s="100">
        <v>0</v>
      </c>
      <c r="V12" s="101">
        <v>2.272727272727273</v>
      </c>
      <c r="W12" s="102"/>
      <c r="X12" s="100"/>
      <c r="Y12" s="101"/>
      <c r="Z12" s="38"/>
      <c r="AA12" s="41"/>
      <c r="AB12" s="38"/>
    </row>
    <row r="13" spans="1:28" ht="12.75">
      <c r="A13" s="27" t="s">
        <v>96</v>
      </c>
      <c r="B13" s="27" t="s">
        <v>104</v>
      </c>
      <c r="C13" s="38">
        <f t="shared" si="0"/>
        <v>10</v>
      </c>
      <c r="D13" s="99">
        <v>10</v>
      </c>
      <c r="E13" s="100">
        <v>100</v>
      </c>
      <c r="F13" s="99">
        <v>0</v>
      </c>
      <c r="G13" s="100">
        <v>0</v>
      </c>
      <c r="H13" s="101">
        <v>100</v>
      </c>
      <c r="I13" s="99">
        <v>0</v>
      </c>
      <c r="J13" s="100">
        <v>0</v>
      </c>
      <c r="K13" s="99">
        <v>0</v>
      </c>
      <c r="L13" s="100">
        <v>0</v>
      </c>
      <c r="M13" s="99">
        <v>0</v>
      </c>
      <c r="N13" s="100">
        <v>0</v>
      </c>
      <c r="O13" s="101">
        <v>0</v>
      </c>
      <c r="P13" s="99">
        <v>0</v>
      </c>
      <c r="Q13" s="100">
        <v>0</v>
      </c>
      <c r="R13" s="99">
        <v>0</v>
      </c>
      <c r="S13" s="100">
        <v>0</v>
      </c>
      <c r="T13" s="84">
        <v>0</v>
      </c>
      <c r="U13" s="100">
        <v>0</v>
      </c>
      <c r="V13" s="101">
        <v>0</v>
      </c>
      <c r="W13" s="102"/>
      <c r="X13" s="100"/>
      <c r="Y13" s="101"/>
      <c r="Z13" s="38"/>
      <c r="AA13" s="41"/>
      <c r="AB13" s="38"/>
    </row>
    <row r="14" spans="1:28" ht="12.75">
      <c r="A14" s="27" t="s">
        <v>96</v>
      </c>
      <c r="B14" s="27" t="s">
        <v>39</v>
      </c>
      <c r="C14" s="38">
        <f t="shared" si="0"/>
        <v>42</v>
      </c>
      <c r="D14" s="99">
        <v>36</v>
      </c>
      <c r="E14" s="100">
        <v>85.71428571428571</v>
      </c>
      <c r="F14" s="99">
        <v>3</v>
      </c>
      <c r="G14" s="100">
        <v>7.142857142857142</v>
      </c>
      <c r="H14" s="101">
        <v>92.85714285714285</v>
      </c>
      <c r="I14" s="99">
        <v>0</v>
      </c>
      <c r="J14" s="100">
        <v>0</v>
      </c>
      <c r="K14" s="99">
        <v>0</v>
      </c>
      <c r="L14" s="100">
        <v>0</v>
      </c>
      <c r="M14" s="99">
        <v>0</v>
      </c>
      <c r="N14" s="100">
        <v>0</v>
      </c>
      <c r="O14" s="101">
        <v>0</v>
      </c>
      <c r="P14" s="99">
        <v>0</v>
      </c>
      <c r="Q14" s="100">
        <v>0</v>
      </c>
      <c r="R14" s="99">
        <v>1</v>
      </c>
      <c r="S14" s="100">
        <v>2.380952380952381</v>
      </c>
      <c r="T14" s="84">
        <v>2</v>
      </c>
      <c r="U14" s="100">
        <v>4.761904761904762</v>
      </c>
      <c r="V14" s="101">
        <v>7.142857142857142</v>
      </c>
      <c r="W14" s="102"/>
      <c r="X14" s="100"/>
      <c r="Y14" s="101"/>
      <c r="Z14" s="38"/>
      <c r="AA14" s="41"/>
      <c r="AB14" s="38"/>
    </row>
    <row r="15" spans="1:28" ht="12.75">
      <c r="A15" s="27" t="s">
        <v>96</v>
      </c>
      <c r="B15" s="27" t="s">
        <v>32</v>
      </c>
      <c r="C15" s="38">
        <f t="shared" si="0"/>
        <v>15</v>
      </c>
      <c r="D15" s="99">
        <v>4</v>
      </c>
      <c r="E15" s="100">
        <v>26.666666666666668</v>
      </c>
      <c r="F15" s="99">
        <v>5</v>
      </c>
      <c r="G15" s="100">
        <v>33.33333333333333</v>
      </c>
      <c r="H15" s="101">
        <v>60</v>
      </c>
      <c r="I15" s="99">
        <v>1</v>
      </c>
      <c r="J15" s="100">
        <v>6.666666666666667</v>
      </c>
      <c r="K15" s="99">
        <v>1</v>
      </c>
      <c r="L15" s="100">
        <v>6.666666666666667</v>
      </c>
      <c r="M15" s="99">
        <v>3</v>
      </c>
      <c r="N15" s="100">
        <v>20</v>
      </c>
      <c r="O15" s="101">
        <v>33.333333333333336</v>
      </c>
      <c r="P15" s="99">
        <v>0</v>
      </c>
      <c r="Q15" s="100">
        <v>0</v>
      </c>
      <c r="R15" s="99">
        <v>0</v>
      </c>
      <c r="S15" s="100">
        <v>0</v>
      </c>
      <c r="T15" s="84">
        <v>1</v>
      </c>
      <c r="U15" s="100">
        <v>6.666666666666667</v>
      </c>
      <c r="V15" s="101">
        <v>6.666666666666667</v>
      </c>
      <c r="W15" s="102"/>
      <c r="X15" s="100"/>
      <c r="Y15" s="101"/>
      <c r="Z15" s="38"/>
      <c r="AA15" s="41"/>
      <c r="AB15" s="38"/>
    </row>
    <row r="16" spans="1:28" ht="12.75">
      <c r="A16" s="27" t="s">
        <v>96</v>
      </c>
      <c r="B16" s="27" t="s">
        <v>105</v>
      </c>
      <c r="C16" s="38">
        <f t="shared" si="0"/>
        <v>47</v>
      </c>
      <c r="D16" s="99">
        <v>45</v>
      </c>
      <c r="E16" s="100">
        <v>95.74468085106383</v>
      </c>
      <c r="F16" s="99">
        <v>2</v>
      </c>
      <c r="G16" s="100">
        <v>4.25531914893617</v>
      </c>
      <c r="H16" s="101">
        <v>100</v>
      </c>
      <c r="I16" s="99">
        <v>0</v>
      </c>
      <c r="J16" s="100">
        <v>0</v>
      </c>
      <c r="K16" s="99">
        <v>0</v>
      </c>
      <c r="L16" s="100">
        <v>0</v>
      </c>
      <c r="M16" s="99">
        <v>0</v>
      </c>
      <c r="N16" s="100">
        <v>0</v>
      </c>
      <c r="O16" s="101">
        <v>0</v>
      </c>
      <c r="P16" s="99">
        <v>0</v>
      </c>
      <c r="Q16" s="100">
        <v>0</v>
      </c>
      <c r="R16" s="99">
        <v>0</v>
      </c>
      <c r="S16" s="100">
        <v>0</v>
      </c>
      <c r="T16" s="84">
        <v>0</v>
      </c>
      <c r="U16" s="100">
        <v>0</v>
      </c>
      <c r="V16" s="101">
        <v>0</v>
      </c>
      <c r="W16" s="102"/>
      <c r="X16" s="100"/>
      <c r="Y16" s="101"/>
      <c r="Z16" s="38"/>
      <c r="AA16" s="41"/>
      <c r="AB16" s="38"/>
    </row>
    <row r="17" spans="1:28" ht="12.75">
      <c r="A17" s="27" t="s">
        <v>96</v>
      </c>
      <c r="B17" s="27" t="s">
        <v>107</v>
      </c>
      <c r="C17" s="38">
        <f t="shared" si="0"/>
        <v>11</v>
      </c>
      <c r="D17" s="99">
        <v>7</v>
      </c>
      <c r="E17" s="100">
        <v>63.63636363636363</v>
      </c>
      <c r="F17" s="99">
        <v>1</v>
      </c>
      <c r="G17" s="100">
        <v>9.090909090909092</v>
      </c>
      <c r="H17" s="101">
        <v>72.72727272727272</v>
      </c>
      <c r="I17" s="99">
        <v>2</v>
      </c>
      <c r="J17" s="100">
        <v>18.181818181818183</v>
      </c>
      <c r="K17" s="99">
        <v>1</v>
      </c>
      <c r="L17" s="100">
        <v>9.090909090909092</v>
      </c>
      <c r="M17" s="99">
        <v>0</v>
      </c>
      <c r="N17" s="100">
        <v>0</v>
      </c>
      <c r="O17" s="101">
        <v>27.272727272727273</v>
      </c>
      <c r="P17" s="99">
        <v>0</v>
      </c>
      <c r="Q17" s="100">
        <v>0</v>
      </c>
      <c r="R17" s="99">
        <v>0</v>
      </c>
      <c r="S17" s="100">
        <v>0</v>
      </c>
      <c r="T17" s="84">
        <v>0</v>
      </c>
      <c r="U17" s="100">
        <v>0</v>
      </c>
      <c r="V17" s="101">
        <v>0</v>
      </c>
      <c r="W17" s="102"/>
      <c r="X17" s="39"/>
      <c r="Y17" s="40"/>
      <c r="Z17" s="38"/>
      <c r="AA17" s="41"/>
      <c r="AB17" s="38"/>
    </row>
    <row r="18" spans="1:28" ht="13.5" thickBot="1">
      <c r="A18" s="26" t="s">
        <v>62</v>
      </c>
      <c r="B18" s="26"/>
      <c r="C18" s="42">
        <f>SUM(C8:C17)</f>
        <v>353</v>
      </c>
      <c r="D18" s="42">
        <f aca="true" t="shared" si="1" ref="D18:T18">SUM(D8:D17)</f>
        <v>266</v>
      </c>
      <c r="E18" s="106">
        <f>(D18/C18)</f>
        <v>0.7535410764872521</v>
      </c>
      <c r="F18" s="42">
        <f t="shared" si="1"/>
        <v>42</v>
      </c>
      <c r="G18" s="106">
        <f>(F18/C18)</f>
        <v>0.11898016997167139</v>
      </c>
      <c r="H18" s="106">
        <f>SUM(E18+G18)</f>
        <v>0.8725212464589235</v>
      </c>
      <c r="I18" s="42">
        <f t="shared" si="1"/>
        <v>21</v>
      </c>
      <c r="J18" s="106">
        <f>(I18/C18)</f>
        <v>0.059490084985835696</v>
      </c>
      <c r="K18" s="42">
        <f t="shared" si="1"/>
        <v>12</v>
      </c>
      <c r="L18" s="106">
        <f>(K18/C18)</f>
        <v>0.0339943342776204</v>
      </c>
      <c r="M18" s="42">
        <f t="shared" si="1"/>
        <v>4</v>
      </c>
      <c r="N18" s="106">
        <f>(M18/C18)</f>
        <v>0.0113314447592068</v>
      </c>
      <c r="O18" s="42">
        <f>SUM(I18+L18+N18)</f>
        <v>21.045325779036826</v>
      </c>
      <c r="P18" s="42">
        <f t="shared" si="1"/>
        <v>4</v>
      </c>
      <c r="Q18" s="106">
        <f>(P18/C18)</f>
        <v>0.0113314447592068</v>
      </c>
      <c r="R18" s="42">
        <f t="shared" si="1"/>
        <v>1</v>
      </c>
      <c r="S18" s="106">
        <f>(R18/C18)</f>
        <v>0.0028328611898017</v>
      </c>
      <c r="T18" s="42">
        <f t="shared" si="1"/>
        <v>3</v>
      </c>
      <c r="U18" s="106">
        <f>(T18/C18)</f>
        <v>0.0084985835694051</v>
      </c>
      <c r="V18" s="106">
        <f>SUM(Q18+S18+U18)</f>
        <v>0.0226628895184136</v>
      </c>
      <c r="W18" s="42"/>
      <c r="X18" s="43"/>
      <c r="Y18" s="44"/>
      <c r="Z18" s="42"/>
      <c r="AA18" s="45"/>
      <c r="AB18" s="42"/>
    </row>
    <row r="19" ht="13.5" thickTop="1">
      <c r="E19" s="105"/>
    </row>
  </sheetData>
  <sheetProtection/>
  <mergeCells count="3">
    <mergeCell ref="A1:AB1"/>
    <mergeCell ref="A2:AB2"/>
    <mergeCell ref="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2015-01-05T20:30:42Z</dcterms:created>
  <dcterms:modified xsi:type="dcterms:W3CDTF">2017-09-15T17:04:35Z</dcterms:modified>
  <cp:category/>
  <cp:version/>
  <cp:contentType/>
  <cp:contentStatus/>
</cp:coreProperties>
</file>